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175" documentId="120_S{2AC9BD13-BADA-5192-A53E-5A8FF88502F6}" xr6:coauthVersionLast="47" xr6:coauthVersionMax="47" xr10:uidLastSave="{84633B1D-BFCC-45BD-B72C-EE3D59194BF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D2" i="3"/>
  <c r="B9" i="4"/>
  <c r="G9" i="4"/>
  <c r="I9" i="4"/>
  <c r="J9" i="4"/>
  <c r="L9" i="4"/>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G8" i="5"/>
  <c r="G9" i="5"/>
  <c r="G10" i="5"/>
  <c r="G11" i="5"/>
  <c r="G12" i="5"/>
  <c r="G13" i="5"/>
  <c r="G14" i="5"/>
  <c r="G15" i="5"/>
  <c r="G16" i="5"/>
  <c r="G17" i="5"/>
  <c r="G18" i="5"/>
  <c r="G19" i="5"/>
  <c r="G20" i="5"/>
  <c r="G21" i="5"/>
  <c r="G22" i="5"/>
  <c r="G23" i="5"/>
  <c r="G24" i="5"/>
  <c r="B5" i="2"/>
  <c r="G5" i="2"/>
  <c r="I5" i="2"/>
  <c r="J5" i="2"/>
  <c r="L5"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J104" i="2"/>
  <c r="J105" i="2"/>
  <c r="J106" i="2"/>
  <c r="J107" i="2"/>
  <c r="J108" i="2"/>
  <c r="J109" i="2"/>
  <c r="J110" i="2"/>
  <c r="J111" i="2"/>
  <c r="J112" i="2"/>
  <c r="J113" i="2"/>
  <c r="J114" i="2"/>
  <c r="J115" i="2"/>
  <c r="J116" i="2"/>
  <c r="J117" i="2"/>
  <c r="J118" i="2"/>
  <c r="J119" i="2"/>
  <c r="J120" i="2"/>
  <c r="J121" i="2"/>
  <c r="J122" i="2"/>
  <c r="I104" i="2"/>
  <c r="I105" i="2"/>
  <c r="I106" i="2"/>
  <c r="I107" i="2"/>
  <c r="I108" i="2"/>
  <c r="I109" i="2"/>
  <c r="I110" i="2"/>
  <c r="I111" i="2"/>
  <c r="I112" i="2"/>
  <c r="I113" i="2"/>
  <c r="I114" i="2"/>
  <c r="I115" i="2"/>
  <c r="I116" i="2"/>
  <c r="I117" i="2"/>
  <c r="I118" i="2"/>
  <c r="I119" i="2"/>
  <c r="I120" i="2"/>
  <c r="I121" i="2"/>
  <c r="I122" i="2"/>
  <c r="G104" i="2"/>
  <c r="G105" i="2"/>
  <c r="G106" i="2"/>
  <c r="G107" i="2"/>
  <c r="G108" i="2"/>
  <c r="G109" i="2"/>
  <c r="G110" i="2"/>
  <c r="G111" i="2"/>
  <c r="G112" i="2"/>
  <c r="G113" i="2"/>
  <c r="G114" i="2"/>
  <c r="G115" i="2"/>
  <c r="G116" i="2"/>
  <c r="G117" i="2"/>
  <c r="G118" i="2"/>
  <c r="G119" i="2"/>
  <c r="G120" i="2"/>
  <c r="G121" i="2"/>
  <c r="G122" i="2"/>
  <c r="B104" i="2"/>
  <c r="B105" i="2"/>
  <c r="B106" i="2"/>
  <c r="B107" i="2"/>
  <c r="B108" i="2"/>
  <c r="B109" i="2"/>
  <c r="B110" i="2"/>
  <c r="B111" i="2"/>
  <c r="B112" i="2"/>
  <c r="B113" i="2"/>
  <c r="B114" i="2"/>
  <c r="B115" i="2"/>
  <c r="B116" i="2"/>
  <c r="B117" i="2"/>
  <c r="B118" i="2"/>
  <c r="B119" i="2"/>
  <c r="B120" i="2"/>
  <c r="B121" i="2"/>
  <c r="B12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<sst xmlns="http://schemas.openxmlformats.org/spreadsheetml/2006/main" count="181559" uniqueCount="39154">
  <si>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</si>
  <si>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</si>
  <si>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</si>
  <si>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</si>
  <si>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</si>
  <si>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</si>
  <si>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</si>
  <si>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</si>
  <si>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</si>
  <si>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</si>
  <si>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</si>
  <si>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</si>
  <si>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</si>
  <si>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</si>
  <si>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</si>
  <si>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</si>
  <si>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</si>
  <si>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</si>
  <si>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</si>
  <si>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</si>
  <si>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</si>
  <si>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</si>
  <si>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</si>
  <si>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</si>
  <si>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</si>
  <si>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</si>
  <si>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</si>
  <si>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</si>
  <si>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</si>
  <si>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</si>
  <si>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</si>
  <si>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</si>
  <si>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</si>
  <si>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</si>
  <si>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</si>
  <si>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</si>
  <si>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</si>
  <si>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</si>
  <si>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</si>
  <si>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</si>
  <si>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</si>
  <si>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</si>
  <si>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</si>
  <si>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</si>
  <si>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</si>
  <si>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</si>
  <si>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</si>
  <si>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</si>
  <si>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</si>
  <si>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</si>
  <si>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</si>
  <si>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</si>
  <si>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</si>
  <si>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</si>
  <si>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</si>
  <si>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</si>
  <si>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</si>
  <si>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</si>
  <si>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</si>
  <si>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</si>
  <si>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</si>
  <si>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</si>
  <si>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</si>
  <si>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</si>
  <si>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</si>
  <si>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</si>
  <si>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</si>
  <si>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</si>
  <si>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</si>
  <si>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</si>
  <si>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</si>
  <si>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</si>
  <si>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</si>
  <si>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</si>
  <si>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</si>
  <si>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</si>
  <si>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</si>
  <si>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</si>
  <si>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</si>
  <si>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</si>
  <si>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</si>
  <si>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</si>
  <si>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</si>
  <si>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</si>
  <si>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</si>
  <si>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</si>
  <si>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</si>
  <si>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</si>
  <si>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</si>
  <si>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</si>
  <si>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</si>
  <si>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</si>
  <si>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</si>
  <si>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</si>
  <si>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</si>
  <si>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</si>
  <si>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</si>
  <si>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</si>
  <si>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</si>
  <si>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</si>
  <si>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</si>
  <si>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</si>
  <si>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</si>
  <si>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</si>
  <si>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</si>
  <si>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</si>
  <si>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</si>
  <si>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</si>
  <si>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</si>
  <si>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</si>
  <si>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</si>
  <si>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</si>
  <si>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</si>
  <si>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</si>
  <si>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</si>
  <si>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</si>
  <si>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</si>
  <si>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</si>
  <si>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</si>
  <si>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</si>
  <si>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</si>
  <si>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</si>
  <si>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</si>
  <si>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</si>
  <si>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</si>
  <si>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</si>
  <si>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</si>
  <si>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</si>
  <si>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</si>
  <si>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</si>
  <si>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</si>
  <si>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</si>
  <si>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</si>
  <si>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</si>
  <si>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</si>
  <si>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</si>
  <si>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</si>
  <si>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</si>
  <si>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</si>
  <si>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</si>
  <si>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</si>
  <si>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</si>
  <si>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</si>
  <si>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</si>
  <si>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</si>
  <si>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</si>
  <si>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</si>
  <si>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</si>
  <si>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</si>
  <si>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</si>
  <si>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</si>
  <si>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</si>
  <si>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</si>
  <si>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</si>
  <si>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</si>
  <si>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</si>
  <si>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</si>
  <si>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</si>
  <si>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</si>
  <si>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</si>
  <si>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</si>
  <si>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</si>
  <si>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</si>
  <si>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</si>
  <si>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</si>
  <si>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</si>
  <si>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</si>
  <si>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</si>
  <si>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</si>
  <si>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</si>
  <si>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</si>
  <si>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</si>
  <si>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</si>
  <si>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</si>
  <si>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</si>
  <si>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</si>
  <si>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</si>
  <si>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</si>
  <si>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</si>
  <si>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</si>
  <si>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</si>
  <si>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</si>
  <si>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</si>
  <si>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</si>
  <si>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</si>
  <si>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</si>
  <si>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</si>
  <si>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</si>
  <si>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</si>
  <si>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</si>
  <si>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</si>
  <si>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</si>
  <si>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</si>
  <si>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</si>
  <si>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</si>
  <si>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</si>
  <si>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</si>
  <si>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</si>
  <si>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</si>
  <si>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</si>
  <si>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</si>
  <si>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</si>
  <si>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</si>
  <si>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</si>
  <si>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</si>
  <si>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</si>
  <si>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</si>
  <si>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</si>
  <si>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</si>
  <si>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</si>
  <si>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</si>
  <si>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</si>
  <si>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</si>
  <si>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</si>
  <si>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</si>
  <si>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</si>
  <si>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</si>
  <si>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</si>
  <si>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</si>
  <si>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</si>
  <si>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</si>
  <si>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</si>
  <si>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</si>
  <si>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</si>
  <si>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</si>
  <si>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</si>
  <si>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</si>
  <si>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</si>
  <si>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</si>
  <si>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</si>
  <si>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</si>
  <si>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</si>
  <si>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</si>
  <si>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</si>
  <si>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</si>
  <si>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</si>
  <si>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</si>
  <si>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</si>
  <si>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</si>
  <si>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</si>
  <si>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</si>
  <si>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</si>
  <si>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</si>
  <si>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</si>
  <si>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</si>
  <si>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</si>
  <si>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</si>
  <si>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</si>
  <si>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</si>
  <si>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</si>
  <si>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</si>
  <si>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</si>
  <si>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</si>
  <si>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</si>
  <si>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</si>
  <si>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</si>
  <si>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</si>
  <si>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</si>
  <si>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</si>
  <si>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</si>
  <si>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</si>
  <si>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</si>
  <si>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</si>
  <si>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</si>
  <si>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</si>
  <si>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</si>
  <si>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</si>
  <si>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</si>
  <si>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</si>
  <si>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</si>
  <si>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</si>
  <si>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</si>
  <si>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</si>
  <si>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</si>
  <si>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</si>
  <si>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</si>
  <si>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</si>
  <si>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</si>
  <si>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</si>
  <si>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</si>
  <si>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</si>
  <si>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</si>
  <si>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</si>
  <si>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</si>
  <si>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</si>
  <si>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</si>
  <si>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</si>
  <si>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</si>
  <si>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</si>
  <si>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</si>
  <si>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</si>
  <si>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</si>
  <si>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</si>
  <si>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</si>
  <si>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</si>
  <si>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</si>
  <si>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</si>
  <si>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</si>
  <si>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</si>
  <si>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</si>
  <si>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</si>
  <si>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</si>
  <si>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</si>
  <si>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</si>
  <si>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</si>
  <si>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</si>
  <si>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</si>
  <si>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</si>
  <si>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</si>
  <si>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</si>
  <si>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</si>
  <si>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</si>
  <si>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</si>
  <si>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</si>
  <si>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</si>
  <si>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</si>
  <si>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</si>
  <si>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</si>
  <si>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</si>
  <si>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</si>
  <si>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</si>
  <si>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</si>
  <si>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</si>
  <si>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</si>
  <si>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</si>
  <si>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</si>
  <si>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</si>
  <si>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</si>
  <si>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</si>
  <si>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</si>
  <si>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</si>
  <si>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</si>
  <si>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</si>
  <si>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</si>
  <si>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</si>
  <si>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</si>
  <si>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</si>
  <si>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</si>
  <si>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</si>
  <si>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</si>
  <si>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</si>
  <si>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</si>
  <si>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</si>
  <si>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</si>
  <si>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</si>
  <si>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</si>
  <si>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</si>
  <si>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</si>
  <si>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</si>
  <si>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</si>
  <si>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</si>
  <si>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</si>
  <si>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</si>
  <si>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</si>
  <si>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</si>
  <si>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</si>
  <si>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</si>
  <si>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</si>
  <si>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</si>
  <si>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</si>
  <si>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</si>
  <si>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</si>
  <si>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</si>
  <si>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</si>
  <si>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</si>
  <si>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</si>
  <si>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</si>
  <si>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</si>
  <si>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</si>
  <si>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</si>
  <si>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</si>
  <si>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</si>
  <si>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</si>
  <si>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</si>
  <si>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</si>
  <si>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</si>
  <si>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</si>
  <si>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</si>
  <si>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</si>
  <si>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</si>
  <si>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</si>
  <si>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</si>
  <si>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</si>
  <si>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</si>
  <si>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</si>
  <si>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</si>
  <si>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</si>
  <si>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</si>
  <si>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</si>
  <si>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</si>
  <si>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</si>
  <si>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</si>
  <si>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</si>
  <si>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</si>
  <si>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</si>
  <si>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</si>
  <si>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</si>
  <si>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</si>
  <si>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</si>
  <si>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</si>
  <si>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</si>
  <si>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</si>
  <si>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</si>
  <si>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</si>
  <si>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</si>
  <si>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</si>
  <si>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</si>
  <si>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</si>
  <si>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</si>
  <si>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</si>
  <si>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</si>
  <si>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</si>
  <si>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</si>
  <si>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</si>
  <si>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</si>
  <si>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</si>
  <si>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</si>
  <si>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</si>
  <si>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</si>
  <si>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</si>
  <si>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</si>
  <si>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</si>
  <si>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</si>
  <si>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</si>
  <si>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</si>
  <si>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</si>
  <si>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</si>
  <si>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</si>
  <si>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</si>
  <si>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</si>
  <si>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</si>
  <si>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</si>
  <si>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</si>
  <si>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</si>
  <si>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</si>
  <si>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</si>
  <si>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</si>
  <si>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</si>
  <si>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</si>
  <si>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</si>
  <si>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</si>
  <si>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</si>
  <si>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</si>
  <si>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</si>
  <si>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</si>
  <si>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</si>
  <si>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</si>
  <si>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</si>
  <si>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</si>
  <si>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</si>
  <si>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</si>
  <si>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</si>
  <si>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</si>
  <si>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</si>
  <si>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</si>
  <si>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</si>
  <si>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</si>
  <si>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</si>
  <si>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</si>
  <si>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</si>
  <si>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</si>
  <si>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</si>
  <si>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</si>
  <si>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</si>
  <si>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</si>
  <si>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</si>
  <si>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</si>
  <si>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</si>
  <si>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</si>
  <si>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</si>
  <si>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</si>
  <si>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</si>
  <si>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</si>
  <si>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</si>
  <si>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</si>
  <si>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</si>
  <si>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</si>
  <si>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</si>
  <si>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</si>
  <si>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</si>
  <si>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</si>
  <si>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</si>
  <si>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</si>
  <si>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</si>
  <si>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</si>
  <si>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</si>
  <si>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</si>
  <si>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</si>
  <si>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</si>
  <si>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</si>
  <si>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</si>
  <si>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</si>
  <si>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</si>
  <si>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</si>
  <si>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</si>
  <si>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</si>
  <si>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</si>
  <si>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</si>
  <si>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</si>
  <si>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</si>
  <si>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</si>
  <si>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</si>
  <si>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</si>
  <si>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</si>
  <si>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</si>
  <si>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</si>
  <si>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</si>
  <si>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</si>
  <si>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</si>
  <si>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</si>
  <si>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</si>
  <si>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</si>
  <si>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</si>
  <si>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</si>
  <si>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</si>
  <si>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</si>
  <si>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</si>
  <si>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</si>
  <si>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</si>
  <si>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</si>
  <si>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</si>
  <si>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</si>
  <si>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</si>
  <si>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</si>
  <si>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</si>
  <si>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</si>
  <si>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</si>
  <si>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</si>
  <si>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</si>
  <si>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</si>
  <si>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</si>
  <si>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</si>
  <si>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</si>
  <si>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</si>
  <si>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</si>
  <si>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</si>
  <si>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</si>
  <si>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</si>
  <si>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</si>
  <si>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</si>
  <si>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</si>
  <si>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</si>
  <si>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</si>
  <si>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</si>
  <si>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</si>
  <si>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</si>
  <si>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</si>
  <si>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</si>
  <si>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</si>
  <si>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</si>
  <si>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</si>
  <si>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</si>
  <si>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</si>
  <si>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</si>
  <si>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</si>
  <si>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</si>
  <si>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</si>
  <si>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</si>
  <si>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</si>
  <si>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</si>
  <si>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</si>
  <si>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</si>
  <si>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</si>
  <si>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</si>
  <si>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</si>
  <si>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</si>
  <si>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</si>
  <si>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</si>
  <si>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</si>
  <si>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</si>
  <si>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</si>
  <si>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</si>
  <si>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</si>
  <si>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</si>
  <si>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</si>
  <si>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</si>
  <si>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</si>
  <si>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</si>
  <si>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</si>
  <si>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</si>
  <si>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</si>
  <si>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</si>
  <si>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</si>
  <si>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</si>
  <si>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</si>
  <si>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</si>
  <si>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</si>
  <si>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</si>
  <si>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</si>
  <si>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</si>
  <si>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</si>
  <si>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</si>
  <si>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</si>
  <si>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</si>
  <si>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</si>
  <si>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</si>
  <si>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</si>
  <si>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</si>
  <si>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</si>
  <si>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</si>
  <si>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</si>
  <si>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</si>
  <si>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</si>
  <si>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</si>
  <si>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</si>
  <si>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</si>
  <si>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</si>
  <si>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</si>
  <si>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</si>
  <si>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</si>
  <si>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</si>
  <si>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</si>
  <si>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</si>
  <si>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</si>
  <si>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</si>
  <si>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</si>
  <si>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</si>
  <si>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</si>
  <si>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</si>
  <si>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</si>
  <si>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</si>
  <si>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</si>
  <si>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</si>
  <si>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</si>
  <si>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</si>
  <si>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</si>
  <si>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</si>
  <si>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</si>
  <si>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</si>
  <si>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</si>
  <si>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</si>
  <si>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</si>
  <si>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</si>
  <si>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</si>
  <si>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</si>
  <si>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</si>
  <si>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</si>
  <si>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</si>
  <si>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</si>
  <si>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</si>
  <si>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</si>
  <si>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</si>
  <si>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</si>
  <si>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</si>
  <si>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</si>
  <si>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</si>
  <si>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</si>
  <si>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</si>
  <si>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</si>
  <si>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</si>
  <si>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</si>
  <si>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</si>
  <si>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</si>
  <si>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</si>
  <si>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</si>
  <si>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</si>
  <si>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</si>
  <si>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</si>
  <si>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</si>
  <si>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</si>
  <si>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</si>
  <si>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</si>
  <si>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</si>
  <si>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</si>
  <si>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</si>
  <si>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</si>
  <si>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</si>
  <si>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</si>
  <si>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</si>
  <si>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</si>
  <si>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</si>
  <si>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</si>
  <si>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</si>
  <si>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</si>
  <si>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</si>
  <si>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</si>
  <si>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</si>
  <si>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</si>
  <si>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</si>
  <si>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</si>
  <si>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</si>
  <si>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</si>
  <si>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</si>
  <si>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</si>
  <si>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</si>
  <si>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</si>
  <si>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</si>
  <si>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</si>
  <si>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</si>
  <si>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</si>
  <si>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</si>
  <si>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</si>
  <si>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</si>
  <si>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</si>
  <si>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</si>
  <si>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</si>
  <si>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</si>
  <si>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</si>
  <si>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</si>
  <si>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</si>
  <si>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</si>
  <si>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</si>
  <si>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</si>
  <si>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</si>
  <si>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</si>
  <si>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</si>
  <si>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</si>
  <si>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</si>
  <si>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</si>
  <si>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</si>
  <si>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</si>
  <si>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</si>
  <si>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</si>
  <si>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</si>
  <si>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</si>
  <si>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</si>
  <si>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</si>
  <si>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</si>
  <si>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</si>
  <si>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</si>
  <si>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</si>
  <si>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</si>
  <si>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</si>
  <si>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</si>
  <si>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</si>
  <si>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</si>
  <si>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</si>
  <si>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</si>
  <si>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</si>
  <si>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</si>
  <si>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</si>
  <si>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</si>
  <si>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</si>
  <si>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</si>
  <si>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</si>
  <si>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</si>
  <si>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</si>
  <si>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</si>
  <si>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</si>
  <si>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</si>
  <si>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</si>
  <si>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</si>
  <si>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</si>
  <si>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</si>
  <si>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</si>
  <si>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</si>
  <si>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</si>
  <si>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</si>
  <si>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</si>
  <si>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</si>
  <si>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</si>
  <si>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</si>
  <si>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</si>
  <si>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</si>
  <si>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</si>
  <si>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</si>
  <si>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</si>
  <si>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</si>
  <si>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</si>
  <si>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</si>
  <si>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</si>
  <si>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</si>
  <si>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</si>
  <si>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</si>
  <si>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</si>
  <si>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</si>
  <si>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</si>
  <si>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</si>
  <si>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</si>
  <si>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</si>
  <si>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</si>
  <si>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</si>
  <si>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</si>
  <si>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</si>
  <si>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</si>
  <si>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</si>
  <si>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</si>
  <si>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</si>
  <si>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</si>
  <si>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</si>
  <si>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</si>
  <si>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</si>
  <si>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</si>
  <si>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</si>
  <si>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</si>
  <si>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</si>
  <si>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</si>
  <si>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</si>
  <si>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</si>
  <si>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</si>
  <si>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</si>
  <si>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</si>
  <si>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</si>
  <si>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</si>
  <si>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</si>
  <si>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</si>
  <si>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</si>
  <si>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</si>
  <si>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</si>
  <si>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</si>
  <si>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</si>
  <si>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</si>
  <si>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</si>
  <si>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</si>
  <si>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</si>
  <si>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</si>
  <si>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</si>
  <si>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</si>
  <si>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</si>
  <si>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</si>
  <si>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</si>
  <si>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</si>
  <si>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</si>
  <si>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</si>
  <si>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</si>
  <si>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</si>
  <si>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</si>
  <si>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</si>
  <si>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</si>
  <si>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</si>
  <si>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</si>
  <si>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</si>
  <si>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</si>
  <si>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</si>
  <si>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</si>
  <si>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</si>
  <si>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</si>
  <si>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</si>
  <si>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</si>
  <si>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</si>
  <si>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</si>
  <si>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</si>
  <si>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</si>
  <si>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</si>
  <si>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</si>
  <si>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</si>
  <si>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</si>
  <si>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</si>
  <si>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</si>
  <si>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</si>
  <si>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</si>
  <si>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</si>
  <si>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</si>
  <si>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</si>
  <si>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</si>
  <si>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</si>
  <si>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</si>
  <si>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</si>
  <si>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</si>
  <si>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</si>
  <si>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</si>
  <si>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</si>
  <si>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</si>
  <si>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</si>
  <si>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</si>
  <si>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</si>
  <si>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</si>
  <si>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</si>
  <si>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</si>
  <si>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</si>
  <si>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</si>
  <si>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</si>
  <si>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</si>
  <si>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</si>
  <si>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</si>
  <si>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</si>
  <si>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</si>
  <si>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</si>
  <si>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</si>
  <si>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</si>
  <si>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</si>
  <si>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</si>
  <si>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</si>
  <si>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</si>
  <si>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</si>
  <si>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</si>
  <si>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</si>
  <si>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</si>
  <si>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</si>
  <si>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</si>
  <si>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</si>
  <si>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</si>
  <si>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</si>
  <si>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</si>
  <si>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</si>
  <si>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</si>
  <si>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</si>
  <si>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</si>
  <si>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</si>
  <si>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</si>
  <si>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</si>
  <si>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</si>
  <si>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</si>
  <si>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</si>
  <si>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</si>
  <si>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</si>
  <si>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</si>
  <si>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</si>
  <si>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</si>
  <si>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</si>
  <si>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</si>
  <si>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</si>
  <si>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</si>
  <si>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</si>
  <si>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</si>
  <si>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</si>
  <si>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</si>
  <si>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</si>
  <si>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</si>
  <si>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</si>
  <si>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</si>
  <si>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</si>
  <si>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</si>
  <si>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</si>
  <si>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</si>
  <si>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</si>
  <si>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</si>
  <si>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</si>
  <si>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</si>
  <si>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</si>
  <si>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</si>
  <si>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</si>
  <si>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</si>
  <si>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</si>
  <si>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</si>
  <si>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</si>
  <si>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</si>
  <si>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</si>
  <si>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</si>
  <si>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</si>
  <si>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</si>
  <si>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</si>
  <si>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</si>
  <si>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</si>
  <si>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</si>
  <si>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</si>
  <si>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</si>
  <si>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</si>
  <si>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</si>
  <si>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</si>
  <si>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</si>
  <si>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</si>
  <si>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</si>
  <si>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</si>
  <si>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</si>
  <si>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</si>
  <si>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</si>
  <si>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</si>
  <si>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</si>
  <si>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</si>
  <si>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</si>
  <si>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</si>
  <si>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</si>
  <si>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</si>
  <si>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</si>
  <si>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</si>
  <si>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</si>
  <si>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</si>
  <si>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</si>
  <si>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</si>
  <si>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</si>
  <si>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</si>
  <si>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</si>
  <si>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</si>
  <si>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</si>
  <si>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</si>
  <si>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</si>
  <si>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</si>
  <si>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</si>
  <si>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</si>
  <si>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</si>
  <si>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</si>
  <si>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</si>
  <si>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</si>
  <si>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</si>
  <si>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</si>
  <si>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</si>
  <si>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</si>
  <si>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</si>
  <si>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</si>
  <si>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</si>
  <si>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</si>
  <si>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</si>
  <si>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</si>
  <si>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</si>
  <si>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</si>
  <si>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</si>
  <si>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</si>
  <si>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</si>
  <si>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</si>
  <si>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</si>
  <si>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</si>
  <si>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</si>
  <si>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</si>
  <si>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</si>
  <si>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</si>
  <si>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</si>
  <si>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</si>
  <si>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</si>
  <si>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</si>
  <si>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</si>
  <si>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</si>
  <si>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</si>
  <si>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</si>
  <si>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</si>
  <si>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</si>
  <si>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</si>
  <si>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</si>
  <si>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</si>
  <si>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</si>
  <si>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</si>
  <si>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</si>
  <si>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</si>
  <si>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</si>
  <si>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</si>
  <si>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</si>
  <si>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</si>
  <si>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</si>
  <si>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</si>
  <si>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</si>
  <si>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</si>
  <si>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</si>
  <si>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</si>
  <si>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</si>
  <si>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</si>
  <si>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</si>
  <si>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</si>
  <si>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</si>
  <si>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</si>
  <si>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</si>
  <si>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</si>
  <si>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</si>
  <si>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</si>
  <si>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</si>
  <si>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</si>
  <si>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</si>
  <si>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</si>
  <si>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</si>
  <si>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</si>
  <si>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</si>
  <si>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</si>
  <si>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</si>
  <si>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</si>
  <si>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</si>
  <si>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</si>
  <si>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</si>
  <si>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</si>
  <si>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</si>
  <si>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</si>
  <si>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</si>
  <si>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</si>
  <si>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</si>
  <si>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</si>
  <si>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</si>
  <si>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</si>
  <si>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</si>
  <si>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</si>
  <si>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</si>
  <si>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</si>
  <si>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</si>
  <si>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</si>
  <si>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</si>
  <si>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</si>
  <si>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</si>
  <si>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</si>
  <si>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</si>
  <si>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</si>
  <si>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</si>
  <si>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</si>
  <si>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</si>
  <si>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</si>
  <si>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</si>
  <si>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</si>
  <si>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</si>
  <si>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</si>
  <si>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</si>
  <si>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</si>
  <si>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</si>
  <si>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</si>
  <si>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</si>
  <si>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</si>
  <si>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</si>
  <si>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</si>
  <si>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</si>
  <si>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</si>
  <si>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</si>
  <si>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</si>
  <si>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</si>
  <si>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</si>
  <si>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</si>
  <si>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</si>
  <si>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</si>
  <si>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</si>
  <si>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</si>
  <si>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</si>
  <si>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</si>
  <si>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</si>
  <si>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</si>
  <si>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</si>
  <si>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</si>
  <si>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</si>
  <si>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</si>
  <si>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</si>
  <si>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</si>
  <si>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</si>
  <si>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</si>
  <si>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</si>
  <si>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</si>
  <si>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</si>
  <si>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</si>
  <si>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</si>
  <si>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</si>
  <si>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</si>
  <si>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</si>
  <si>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</si>
  <si>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</si>
  <si>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</si>
  <si>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</si>
  <si>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</si>
  <si>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</si>
  <si>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</si>
  <si>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</si>
  <si>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</si>
  <si>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</si>
  <si>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</si>
  <si>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</si>
  <si>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</si>
  <si>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</si>
  <si>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</si>
  <si>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</si>
  <si>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</si>
  <si>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</si>
  <si>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</si>
  <si>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</si>
  <si>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</si>
  <si>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</si>
  <si>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</si>
  <si>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</si>
  <si>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</si>
  <si>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</si>
  <si>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</si>
  <si>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</si>
  <si>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</si>
  <si>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</si>
  <si>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</si>
  <si>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</si>
  <si>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</si>
  <si>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</si>
  <si>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</si>
  <si>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</si>
  <si>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</si>
  <si>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</si>
  <si>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</si>
  <si>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</si>
  <si>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</si>
  <si>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</si>
  <si>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</si>
  <si>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</si>
  <si>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</si>
  <si>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</si>
  <si>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</si>
  <si>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</si>
  <si>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</si>
  <si>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</si>
  <si>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</si>
  <si>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</si>
  <si>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</si>
  <si>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</si>
  <si>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</si>
  <si>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</si>
  <si>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</si>
  <si>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</si>
  <si>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</si>
  <si>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</si>
  <si>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</si>
  <si>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</si>
  <si>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</si>
  <si>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</si>
  <si>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</si>
  <si>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</si>
  <si>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</si>
  <si>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</si>
  <si>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</si>
  <si>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</si>
  <si>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</si>
  <si>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</si>
  <si>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</si>
  <si>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</si>
  <si>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</si>
  <si>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</si>
  <si>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</si>
  <si>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</si>
  <si>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</si>
  <si>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</si>
  <si>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</si>
  <si>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</si>
  <si>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</si>
  <si>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</si>
  <si>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</si>
  <si>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</si>
  <si>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</si>
  <si>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</si>
  <si>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</si>
  <si>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</si>
  <si>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</si>
  <si>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</si>
  <si>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</si>
  <si>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</si>
  <si>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</si>
  <si>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</si>
  <si>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</si>
  <si>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</si>
  <si>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</si>
  <si>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</si>
  <si>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</si>
  <si>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</si>
  <si>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</si>
  <si>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</si>
  <si>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</si>
  <si>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</si>
  <si>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</si>
  <si>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</si>
  <si>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</si>
  <si>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</si>
  <si>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</si>
  <si>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</si>
  <si>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</si>
  <si>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</si>
  <si>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</si>
  <si>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</si>
  <si>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</si>
  <si>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</si>
  <si>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</si>
  <si>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</si>
  <si>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</si>
  <si>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</si>
  <si>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</si>
  <si>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</si>
  <si>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</si>
  <si>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</si>
  <si>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</si>
  <si>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</si>
  <si>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</si>
  <si>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</si>
  <si>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</si>
  <si>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</si>
  <si>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</si>
  <si>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</si>
  <si>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</si>
  <si>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</si>
  <si>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</si>
  <si>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</si>
  <si>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</si>
  <si>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</si>
  <si>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</si>
  <si>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</si>
  <si>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</si>
  <si>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</si>
  <si>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</si>
  <si>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</si>
  <si>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</si>
  <si>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</si>
  <si>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</si>
  <si>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</si>
  <si>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</si>
  <si>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</si>
  <si>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</si>
  <si>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</si>
  <si>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</si>
  <si>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</si>
  <si>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</si>
  <si>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</si>
  <si>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</si>
  <si>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</si>
  <si>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</si>
  <si>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</si>
  <si>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</si>
  <si>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</si>
  <si>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</si>
  <si>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</si>
  <si>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</si>
  <si>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</si>
  <si>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</si>
  <si>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</si>
  <si>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</si>
  <si>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</si>
  <si>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</si>
  <si>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</si>
  <si>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</si>
  <si>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</si>
  <si>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</si>
  <si>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</si>
  <si>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</si>
  <si>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</si>
  <si>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</si>
  <si>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</si>
  <si>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</si>
  <si>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</si>
  <si>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</si>
  <si>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</si>
  <si>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</si>
  <si>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</si>
  <si>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</si>
  <si>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</si>
  <si>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</si>
  <si>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</si>
  <si>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</si>
  <si>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</si>
  <si>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</si>
  <si>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</si>
  <si>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</si>
  <si>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</si>
  <si>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</si>
  <si>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</si>
  <si>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</si>
  <si>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</si>
  <si>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</si>
  <si>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</si>
  <si>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</si>
  <si>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</si>
  <si>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</si>
  <si>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</si>
  <si>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</si>
  <si>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</si>
  <si>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</si>
  <si>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</si>
  <si>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</si>
  <si>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</si>
  <si>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</si>
  <si>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</si>
  <si>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</si>
  <si>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</si>
  <si>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</si>
  <si>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</si>
  <si>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</si>
  <si>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</si>
  <si>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</si>
  <si>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</si>
  <si>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</si>
  <si>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</si>
  <si>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</si>
  <si>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</si>
  <si>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</si>
  <si>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</si>
  <si>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</si>
  <si>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</si>
  <si>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</si>
  <si>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</si>
  <si>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</si>
  <si>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</si>
  <si>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</si>
  <si>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</si>
  <si>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</si>
  <si>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</si>
  <si>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</si>
  <si>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</si>
  <si>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</si>
  <si>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</si>
  <si>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</si>
  <si>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</si>
  <si>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</si>
  <si>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</si>
  <si>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</si>
  <si>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</si>
  <si>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</si>
  <si>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</si>
  <si>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</si>
  <si>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</si>
  <si>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</si>
  <si>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</si>
  <si>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</si>
  <si>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</si>
  <si>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</si>
  <si>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</si>
  <si>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</si>
  <si>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</si>
  <si>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</si>
  <si>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</si>
  <si>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</si>
  <si>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</si>
  <si>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</si>
  <si>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</si>
  <si>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</si>
  <si>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</si>
  <si>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</si>
  <si>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</si>
  <si>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</si>
  <si>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</si>
  <si>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</si>
  <si>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</si>
  <si>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</si>
  <si>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</si>
  <si>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</si>
  <si>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</si>
  <si>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</si>
  <si>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</si>
  <si>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</si>
  <si>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</si>
  <si>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</si>
  <si>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</si>
  <si>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</si>
  <si>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</si>
  <si>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</si>
  <si>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</si>
  <si>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</si>
  <si>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</si>
  <si>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</si>
  <si>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</si>
  <si>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</si>
  <si>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</si>
  <si>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</si>
  <si>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</si>
  <si>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</si>
  <si>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</si>
  <si>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</si>
  <si>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</si>
  <si>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</si>
  <si>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</si>
  <si>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</si>
  <si>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</si>
  <si>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</si>
  <si>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</si>
  <si>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</si>
  <si>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</si>
  <si>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</si>
  <si>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</si>
  <si>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</si>
  <si>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</si>
  <si>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</si>
  <si>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</si>
  <si>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</si>
  <si>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</si>
  <si>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</si>
  <si>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</si>
  <si>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</si>
  <si>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</si>
  <si>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</si>
  <si>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</si>
  <si>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</si>
  <si>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</si>
  <si>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</si>
  <si>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</si>
  <si>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</si>
  <si>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</si>
  <si>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</si>
  <si>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</si>
  <si>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</si>
  <si>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</si>
  <si>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</si>
  <si>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</si>
  <si>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</si>
  <si>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</si>
  <si>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</si>
  <si>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</si>
  <si>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</si>
  <si>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</si>
  <si>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</si>
  <si>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</si>
  <si>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</si>
  <si>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</si>
  <si>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</si>
  <si>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</si>
  <si>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</si>
  <si>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</si>
  <si>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</si>
  <si>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</si>
  <si>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</si>
  <si>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</si>
  <si>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</si>
  <si>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</si>
  <si>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</si>
  <si>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</si>
  <si>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</si>
  <si>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</si>
  <si>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</si>
  <si>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</si>
  <si>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</si>
  <si>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</si>
  <si>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</si>
  <si>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</si>
  <si>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</si>
  <si>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</si>
  <si>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</si>
  <si>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</si>
  <si>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</si>
  <si>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</si>
  <si>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</si>
  <si>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</si>
  <si>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</si>
  <si>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</si>
  <si>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</si>
  <si>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</si>
  <si>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</si>
  <si>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</si>
  <si>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</si>
  <si>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</si>
  <si>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</si>
  <si>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</si>
  <si>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</si>
  <si>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</si>
  <si>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</si>
  <si>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</si>
  <si>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</si>
  <si>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</si>
  <si>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</si>
  <si>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</si>
  <si>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</si>
  <si>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</si>
  <si>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</si>
  <si>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</si>
  <si>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</si>
  <si>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</si>
  <si>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</si>
  <si>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</si>
  <si>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</si>
  <si>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</si>
  <si>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</si>
  <si>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</si>
  <si>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</si>
  <si>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</si>
  <si>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</si>
  <si>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</si>
  <si>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</si>
  <si>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</si>
  <si>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</si>
  <si>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</si>
  <si>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</si>
  <si>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</si>
  <si>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</si>
  <si>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</si>
  <si>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</si>
  <si>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</si>
  <si>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</si>
  <si>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</si>
  <si>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</si>
  <si>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</si>
  <si>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</si>
  <si>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</si>
  <si>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</si>
  <si>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</si>
  <si>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</si>
  <si>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</si>
  <si>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</si>
  <si>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</si>
  <si>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</si>
  <si>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</si>
  <si>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</si>
  <si>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</si>
  <si>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</si>
  <si>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</si>
  <si>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</si>
  <si>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</si>
  <si>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</si>
  <si>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</si>
  <si>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</si>
  <si>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</si>
  <si>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</si>
  <si>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</si>
  <si>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</si>
  <si>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</si>
  <si>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</si>
  <si>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</si>
  <si>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</si>
  <si>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</si>
  <si>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</si>
  <si>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</si>
  <si>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</si>
  <si>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</si>
  <si>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</si>
  <si>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</si>
  <si>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</si>
  <si>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</si>
  <si>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</si>
  <si>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</si>
  <si>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</si>
  <si>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</si>
  <si>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</si>
  <si>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</si>
  <si>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</si>
  <si>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</si>
  <si>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</si>
  <si>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</si>
  <si>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</si>
  <si>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</si>
  <si>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</si>
  <si>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</si>
  <si>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</si>
  <si>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</si>
  <si>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</si>
  <si>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</si>
  <si>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</si>
  <si>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</si>
  <si>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</si>
  <si>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</si>
  <si>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</si>
  <si>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</si>
  <si>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</si>
  <si>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</si>
  <si>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</si>
  <si>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</si>
  <si>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</si>
  <si>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</si>
  <si>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</si>
  <si>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</si>
  <si>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</si>
  <si>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</si>
  <si>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</si>
  <si>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</si>
  <si>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</si>
  <si>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</si>
  <si>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</si>
  <si>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</si>
  <si>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</si>
  <si>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</si>
  <si>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</si>
  <si>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</si>
  <si>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</si>
  <si>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</si>
  <si>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</si>
  <si>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</si>
  <si>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</si>
  <si>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</si>
  <si>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</si>
  <si>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</si>
  <si>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</si>
  <si>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</si>
  <si>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</si>
  <si>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</si>
  <si>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</si>
  <si>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</si>
  <si>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</si>
  <si>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</si>
  <si>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</si>
  <si>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</si>
  <si>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</si>
  <si>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</si>
  <si>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</si>
  <si>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</si>
  <si>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</si>
  <si>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</si>
  <si>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</si>
  <si>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</si>
  <si>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</si>
  <si>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</si>
  <si>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</si>
  <si>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</si>
  <si>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</si>
  <si>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</si>
  <si>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</si>
  <si>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</si>
  <si>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</si>
  <si>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</si>
  <si>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</si>
  <si>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</si>
  <si>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</si>
  <si>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</si>
  <si>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</si>
  <si>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</si>
  <si>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</si>
  <si>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</si>
  <si>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</si>
  <si>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</si>
  <si>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</si>
  <si>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</si>
  <si>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</si>
  <si>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</si>
  <si>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</si>
  <si>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</si>
  <si>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</si>
  <si>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</si>
  <si>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</si>
  <si>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</si>
  <si>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</si>
  <si>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</si>
  <si>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</si>
  <si>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</si>
  <si>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</si>
  <si>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</si>
  <si>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</si>
  <si>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</si>
  <si>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</si>
  <si>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</si>
  <si>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</si>
  <si>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</si>
  <si>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</si>
  <si>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</si>
  <si>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</si>
  <si>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</si>
  <si>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</si>
  <si>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</si>
  <si>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</si>
  <si>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</si>
  <si>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</si>
  <si>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</si>
  <si>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</si>
  <si>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</si>
  <si>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</si>
  <si>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</si>
  <si>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</si>
  <si>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</si>
  <si>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</si>
  <si>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</si>
  <si>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</si>
  <si>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</si>
  <si>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</si>
  <si>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</si>
  <si>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</si>
  <si>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</si>
  <si>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</si>
  <si>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</si>
  <si>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</si>
  <si>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</si>
  <si>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</si>
  <si>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</si>
  <si>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</si>
  <si>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</si>
  <si>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</si>
  <si>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</si>
  <si>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</si>
  <si>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</si>
  <si>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</si>
  <si>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</si>
  <si>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</si>
  <si>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</si>
  <si>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</si>
  <si>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</si>
  <si>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</si>
  <si>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</si>
  <si>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</si>
  <si>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</si>
  <si>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</si>
  <si>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</si>
  <si>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</si>
  <si>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</si>
  <si>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</si>
  <si>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</si>
  <si>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</si>
  <si>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</si>
  <si>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</si>
  <si>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</si>
  <si>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</si>
  <si>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</si>
  <si>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</si>
  <si>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</si>
  <si>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</si>
  <si>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</si>
  <si>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</si>
  <si>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</si>
  <si>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</si>
  <si>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</si>
  <si>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</si>
  <si>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</si>
  <si>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</si>
  <si>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</si>
  <si>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</si>
  <si>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</si>
  <si>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</si>
  <si>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</si>
  <si>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</si>
  <si>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</si>
  <si>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</si>
  <si>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</si>
  <si>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</si>
  <si>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</si>
  <si>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</si>
  <si>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</si>
  <si>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</si>
  <si>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</si>
  <si>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</si>
  <si>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</si>
  <si>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</si>
  <si>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</si>
  <si>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</si>
  <si>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</si>
  <si>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</si>
  <si>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</si>
  <si>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</si>
  <si>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</si>
  <si>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</si>
  <si>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</si>
  <si>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</si>
  <si>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</si>
  <si>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</si>
  <si>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</si>
  <si>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</si>
  <si>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</si>
  <si>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</si>
  <si>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</si>
  <si>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</si>
  <si>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</si>
  <si>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</si>
  <si>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</si>
  <si>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</si>
  <si>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</si>
  <si>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</si>
  <si>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</si>
  <si>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</si>
  <si>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</si>
  <si>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</si>
  <si>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</si>
  <si>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</si>
  <si>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</si>
  <si>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</si>
  <si>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</si>
  <si>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</si>
  <si>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</si>
  <si>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</si>
  <si>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</si>
  <si>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</si>
  <si>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</si>
  <si>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</si>
  <si>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</si>
  <si>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</si>
  <si>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</si>
  <si>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</si>
  <si>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</si>
  <si>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</si>
  <si>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</si>
  <si>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</si>
  <si>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</si>
  <si>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</si>
  <si>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</si>
  <si>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</si>
  <si>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</si>
  <si>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</si>
  <si>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</si>
  <si>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</si>
  <si>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</si>
  <si>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</si>
  <si>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</si>
  <si>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</si>
  <si>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</si>
  <si>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</si>
  <si>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</si>
  <si>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</si>
  <si>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</si>
  <si>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</si>
  <si>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</si>
  <si>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</si>
  <si>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</si>
  <si>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</si>
  <si>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</si>
  <si>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</si>
  <si>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</si>
  <si>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</si>
  <si>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</si>
  <si>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</si>
  <si>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</si>
  <si>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</si>
  <si>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</si>
  <si>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</si>
  <si>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</si>
  <si>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</si>
  <si>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</si>
  <si>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</si>
  <si>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</si>
  <si>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</si>
  <si>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</si>
  <si>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</si>
  <si>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</si>
  <si>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</si>
  <si>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</si>
  <si>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</si>
  <si>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</si>
  <si>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</si>
  <si>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</si>
  <si>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</si>
  <si>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</si>
  <si>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</si>
  <si>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</si>
  <si>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</si>
  <si>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</si>
  <si>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</si>
  <si>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</si>
  <si>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</si>
  <si>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</si>
  <si>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</si>
  <si>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</si>
  <si>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</si>
  <si>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</si>
  <si>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</si>
  <si>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</si>
  <si>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</si>
  <si>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</si>
  <si>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</si>
  <si>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</si>
  <si>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</si>
  <si>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</si>
  <si>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</si>
  <si>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</si>
  <si>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</si>
  <si>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</si>
  <si>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</si>
  <si>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</si>
  <si>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</si>
  <si>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</si>
  <si>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</si>
  <si>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</si>
  <si>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</si>
  <si>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</si>
  <si>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</si>
  <si>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</si>
  <si>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</si>
  <si>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</si>
  <si>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</si>
  <si>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</si>
  <si>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</si>
  <si>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</si>
  <si>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</si>
  <si>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</si>
  <si>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</si>
  <si>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</si>
  <si>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</si>
  <si>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</si>
  <si>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</si>
  <si>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</si>
  <si>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</si>
  <si>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</si>
  <si>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</si>
  <si>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</si>
  <si>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</si>
  <si>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</si>
  <si>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</si>
  <si>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</si>
  <si>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</si>
  <si>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</si>
  <si>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</si>
  <si>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</si>
  <si>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</si>
  <si>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</si>
  <si>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</si>
  <si>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</si>
  <si>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</si>
  <si>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</si>
  <si>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</si>
  <si>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</si>
  <si>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</si>
  <si>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</si>
  <si>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</si>
  <si>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</si>
  <si>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</si>
  <si>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</si>
  <si>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</si>
  <si>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</si>
  <si>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</si>
  <si>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</si>
  <si>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</si>
  <si>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</si>
  <si>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</si>
  <si>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</si>
  <si>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</si>
  <si>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</si>
  <si>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</si>
  <si>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</si>
  <si>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</si>
  <si>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</si>
  <si>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</si>
  <si>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</si>
  <si>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</si>
  <si>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</si>
  <si>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</si>
  <si>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</si>
  <si>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</si>
  <si>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</si>
  <si>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</si>
  <si>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</si>
  <si>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</si>
  <si>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</si>
  <si>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</si>
  <si>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</si>
  <si>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</si>
  <si>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</si>
  <si>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</si>
  <si>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</si>
  <si>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</si>
  <si>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</si>
  <si>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</si>
  <si>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</si>
  <si>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</si>
  <si>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</si>
  <si>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</si>
  <si>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</si>
  <si>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</si>
  <si>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</si>
  <si>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</si>
  <si>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</si>
  <si>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</si>
  <si>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</si>
  <si>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</si>
  <si>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</si>
  <si>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</si>
  <si>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</si>
  <si>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</si>
  <si>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</si>
  <si>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</si>
  <si>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</si>
  <si>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</si>
  <si>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</si>
  <si>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</si>
  <si>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</si>
  <si>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</si>
  <si>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</si>
  <si>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</si>
  <si>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</si>
  <si>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</si>
  <si>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</si>
  <si>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</si>
  <si>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</si>
  <si>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</si>
  <si>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</si>
  <si>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</si>
  <si>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</si>
  <si>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</si>
  <si>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</si>
  <si>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</si>
  <si>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</si>
  <si>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</si>
  <si>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</si>
  <si>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</si>
  <si>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</si>
  <si>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</si>
  <si>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</si>
  <si>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</si>
  <si>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</si>
  <si>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</si>
  <si>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</si>
  <si>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</si>
  <si>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</si>
  <si>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</si>
  <si>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</si>
  <si>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</si>
  <si>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</si>
  <si>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</si>
  <si>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</si>
  <si>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</si>
  <si>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</si>
  <si>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</si>
  <si>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</si>
  <si>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</si>
  <si>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</si>
  <si>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</si>
  <si>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</si>
  <si>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</si>
  <si>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</si>
  <si>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</si>
  <si>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</si>
  <si>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</si>
  <si>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</si>
  <si>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</si>
  <si>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</si>
  <si>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</si>
  <si>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</si>
  <si>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</si>
  <si>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</si>
  <si>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</si>
  <si>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</si>
  <si>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</si>
  <si>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</si>
  <si>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</si>
  <si>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</si>
  <si>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</si>
  <si>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</si>
  <si>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</si>
  <si>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</si>
  <si>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</si>
  <si>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</si>
  <si>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</si>
  <si>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</si>
  <si>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</si>
  <si>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</si>
  <si>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</si>
  <si>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</si>
  <si>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</si>
  <si>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</si>
  <si>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</si>
  <si>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</si>
  <si>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</si>
  <si>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</si>
  <si>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</si>
  <si>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</si>
  <si>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</si>
  <si>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</si>
  <si>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</si>
  <si>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</si>
  <si>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</si>
  <si>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</si>
  <si>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</si>
  <si>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</si>
  <si>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</si>
  <si>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</si>
  <si>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</si>
  <si>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</si>
  <si>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</si>
  <si>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</si>
  <si>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</si>
  <si>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</si>
  <si>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</si>
  <si>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</si>
  <si>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</si>
  <si>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</si>
  <si>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</si>
  <si>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</si>
  <si>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</si>
  <si>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</si>
  <si>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</si>
  <si>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</si>
  <si>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</si>
  <si>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</si>
  <si>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</si>
  <si>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</si>
  <si>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</si>
  <si>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</si>
  <si>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</si>
  <si>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</si>
  <si>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</si>
  <si>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</si>
  <si>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</si>
  <si>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</si>
  <si>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</si>
  <si>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</si>
  <si>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</si>
  <si>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</si>
  <si>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</si>
  <si>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</si>
  <si>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</si>
  <si>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</si>
  <si>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</si>
  <si>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</si>
  <si>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</si>
  <si>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</si>
  <si>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</si>
  <si>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</si>
  <si>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</si>
  <si>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</si>
  <si>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</si>
  <si>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</si>
  <si>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</si>
  <si>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</si>
  <si>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</si>
  <si>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</si>
  <si>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</si>
  <si>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</si>
  <si>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</si>
  <si>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</si>
  <si>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</si>
  <si>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</si>
  <si>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</si>
  <si>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</si>
  <si>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</si>
  <si>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</si>
  <si>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</si>
  <si>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</si>
  <si>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</si>
  <si>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</si>
  <si>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</si>
  <si>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</si>
  <si>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</si>
  <si>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</si>
  <si>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</si>
  <si>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</si>
  <si>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</si>
  <si>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</si>
  <si>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</si>
  <si>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</si>
  <si>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</si>
  <si>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</si>
  <si>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</si>
  <si>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</si>
  <si>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</si>
  <si>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</si>
  <si>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</si>
  <si>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</si>
  <si>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</si>
  <si>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</si>
  <si>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</si>
  <si>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</si>
  <si>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</si>
  <si>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</si>
  <si>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</si>
  <si>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</si>
  <si>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</si>
  <si>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</si>
  <si>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</si>
  <si>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</si>
  <si>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</si>
  <si>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</si>
  <si>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</si>
  <si>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</si>
  <si>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</si>
  <si>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</si>
  <si>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</si>
  <si>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</si>
  <si>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</si>
  <si>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</si>
  <si>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</si>
  <si>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</si>
  <si>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</si>
  <si>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</si>
  <si>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</si>
  <si>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</si>
  <si>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</si>
  <si>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</si>
  <si>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</si>
  <si>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</si>
  <si>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</si>
  <si>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</si>
  <si>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</si>
  <si>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</si>
  <si>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</si>
  <si>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</si>
  <si>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</si>
  <si>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</si>
  <si>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</si>
  <si>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</si>
  <si>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</si>
  <si>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</si>
  <si>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</si>
  <si>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</si>
  <si>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</si>
  <si>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</si>
  <si>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</si>
  <si>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</si>
  <si>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</si>
  <si>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</si>
  <si>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</si>
  <si>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</si>
  <si>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</si>
  <si>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</si>
  <si>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</si>
  <si>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</si>
  <si>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</si>
  <si>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</si>
  <si>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</si>
  <si>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</si>
  <si>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</si>
  <si>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</si>
  <si>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</si>
  <si>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</si>
  <si>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</si>
  <si>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</si>
  <si>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</si>
  <si>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</si>
  <si>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</si>
  <si>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</si>
  <si>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</si>
  <si>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</si>
  <si>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</si>
  <si>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</si>
  <si>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</si>
  <si>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</si>
  <si>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</si>
  <si>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</si>
  <si>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</si>
  <si>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</si>
  <si>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</si>
  <si>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</si>
  <si>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</si>
  <si>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</si>
  <si>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</si>
  <si>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</si>
  <si>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</si>
  <si>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</si>
  <si>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</si>
  <si>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</si>
  <si>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</si>
  <si>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</si>
  <si>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</si>
  <si>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</si>
  <si>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</si>
  <si>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</si>
  <si>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</si>
  <si>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</si>
  <si>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</si>
  <si>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</si>
  <si>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</si>
  <si>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</si>
  <si>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</si>
  <si>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</si>
  <si>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</si>
  <si>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</si>
  <si>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</si>
  <si>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</si>
  <si>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</si>
  <si>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</si>
  <si>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</si>
  <si>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</si>
  <si>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</si>
  <si>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</si>
  <si>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</si>
  <si>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</si>
  <si>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</si>
  <si>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</si>
  <si>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</si>
  <si>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</si>
  <si>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</si>
  <si>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</si>
  <si>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</si>
  <si>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</si>
  <si>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</si>
  <si>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</si>
  <si>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</si>
  <si>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</si>
  <si>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</si>
  <si>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</si>
  <si>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</si>
  <si>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</si>
  <si>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</si>
  <si>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</si>
  <si>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</si>
  <si>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</si>
  <si>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</si>
  <si>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</si>
  <si>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</si>
  <si>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</si>
  <si>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</si>
  <si>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</si>
  <si>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</si>
  <si>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</si>
  <si>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</si>
  <si>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</si>
  <si>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</si>
  <si>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</si>
  <si>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</si>
  <si>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</si>
  <si>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</si>
  <si>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</si>
  <si>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</si>
  <si>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</si>
  <si>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</si>
  <si>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</si>
  <si>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</si>
  <si>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</si>
  <si>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</si>
  <si>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</si>
  <si>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</si>
  <si>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</si>
  <si>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</si>
  <si>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</si>
  <si>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</si>
  <si>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</si>
  <si>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</si>
  <si>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</si>
  <si>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</si>
  <si>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</si>
  <si>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</si>
  <si>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</si>
  <si>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</si>
  <si>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</si>
  <si>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</si>
  <si>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</si>
  <si>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</si>
  <si>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</si>
  <si>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</si>
  <si>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</si>
  <si>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</si>
  <si>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</si>
  <si>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</si>
  <si>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</si>
  <si>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</si>
  <si>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</si>
  <si>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</si>
  <si>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</si>
  <si>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</si>
  <si>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</si>
  <si>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</si>
  <si>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</si>
  <si>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</si>
  <si>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</si>
  <si>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</si>
  <si>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</si>
  <si>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</si>
  <si>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</si>
  <si>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</si>
  <si>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</si>
  <si>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</si>
  <si>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</si>
  <si>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</si>
  <si>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</si>
  <si>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</si>
  <si>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</si>
  <si>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</si>
  <si>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</si>
  <si>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</si>
  <si>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</si>
  <si>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</si>
  <si>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</si>
  <si>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</si>
  <si>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</si>
  <si>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</si>
  <si>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</si>
  <si>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</si>
  <si>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</si>
  <si>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</si>
  <si>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</si>
  <si>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</si>
  <si>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</si>
  <si>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</si>
  <si>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</si>
  <si>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</si>
  <si>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</si>
  <si>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</si>
  <si>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</si>
  <si>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</si>
  <si>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</si>
  <si>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</si>
  <si>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</si>
  <si>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</si>
  <si>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</si>
  <si>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</si>
  <si>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</si>
  <si>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</si>
  <si>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</si>
  <si>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</si>
  <si>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</si>
  <si>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</si>
  <si>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</si>
  <si>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</si>
  <si>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</si>
  <si>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</si>
  <si>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</si>
  <si>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</si>
  <si>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</si>
  <si>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</si>
  <si>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</si>
  <si>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</si>
  <si>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</si>
  <si>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</si>
  <si>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</si>
  <si>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</si>
  <si>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</si>
  <si>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</si>
  <si>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</si>
  <si>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</si>
  <si>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</si>
  <si>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</si>
  <si>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</si>
  <si>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</si>
  <si>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</si>
  <si>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</si>
  <si>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</si>
  <si>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</si>
  <si>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</si>
  <si>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</si>
  <si>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</si>
  <si>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</si>
  <si>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</si>
  <si>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</si>
  <si>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</si>
  <si>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</si>
  <si>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</si>
  <si>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</si>
  <si>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</si>
  <si>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</si>
  <si>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</si>
  <si>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</si>
  <si>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</si>
  <si>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</si>
  <si>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</si>
  <si>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</si>
  <si>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</si>
  <si>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</si>
  <si>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</si>
  <si>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</si>
  <si>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</si>
  <si>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</si>
  <si>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</si>
  <si>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</si>
  <si>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</si>
  <si>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</si>
  <si>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</si>
  <si>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</si>
  <si>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</si>
  <si>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</si>
  <si>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</si>
  <si>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</si>
  <si>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</si>
  <si>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</si>
  <si>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</si>
  <si>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</si>
  <si>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</si>
  <si>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</si>
  <si>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</si>
  <si>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</si>
  <si>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</si>
  <si>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</si>
  <si>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</si>
  <si>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</si>
  <si>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</si>
  <si>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</si>
  <si>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</si>
  <si>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</si>
  <si>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</si>
  <si>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</si>
  <si>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</si>
  <si>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</si>
  <si>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</si>
  <si>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</si>
  <si>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</si>
  <si>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</si>
  <si>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</si>
  <si>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</si>
  <si>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</si>
  <si>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</si>
  <si>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</si>
  <si>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</si>
  <si>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</si>
  <si>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</si>
  <si>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</si>
  <si>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</si>
  <si>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</si>
  <si>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</si>
  <si>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</si>
  <si>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</si>
  <si>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</si>
  <si>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</si>
  <si>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</si>
  <si>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</si>
  <si>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</si>
  <si>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</si>
  <si>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</si>
  <si>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</si>
  <si>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</si>
  <si>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</si>
  <si>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</si>
  <si>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</si>
  <si>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</si>
  <si>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</si>
  <si>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</si>
  <si>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</si>
  <si>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</si>
  <si>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</si>
  <si>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</si>
  <si>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</si>
  <si>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</si>
  <si>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</si>
  <si>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</si>
  <si>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</si>
  <si>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</si>
  <si>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</si>
  <si>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</si>
  <si>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</si>
  <si>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</si>
  <si>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</si>
  <si>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</si>
  <si>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</si>
  <si>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</si>
  <si>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</si>
  <si>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</si>
  <si>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</si>
  <si>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</si>
  <si>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</si>
  <si>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</si>
  <si>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</si>
  <si>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</si>
  <si>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</si>
  <si>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</si>
  <si>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</si>
  <si>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</si>
  <si>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</si>
  <si>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</si>
  <si>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</si>
  <si>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</si>
  <si>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</si>
  <si>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</si>
  <si>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</si>
  <si>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</si>
  <si>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</si>
  <si>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</si>
  <si>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</si>
  <si>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</si>
  <si>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</si>
  <si>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</si>
  <si>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</si>
  <si>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</si>
  <si>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</si>
  <si>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</si>
  <si>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</si>
  <si>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</si>
  <si>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</si>
  <si>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</si>
  <si>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</si>
  <si>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</si>
  <si>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</si>
  <si>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</si>
  <si>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</si>
  <si>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</si>
  <si>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</si>
  <si>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</si>
  <si>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</si>
  <si>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</si>
  <si>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</si>
  <si>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</si>
  <si>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</si>
  <si>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</si>
  <si>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</si>
  <si>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</si>
  <si>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</si>
  <si>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</si>
  <si>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</si>
  <si>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</si>
  <si>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</si>
  <si>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</si>
  <si>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</si>
  <si>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</si>
  <si>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</si>
  <si>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</si>
  <si>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</si>
  <si>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</si>
  <si>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</si>
  <si>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</si>
  <si>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</si>
  <si>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</si>
  <si>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</si>
  <si>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</si>
  <si>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</si>
  <si>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</si>
  <si>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</si>
  <si>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</si>
  <si>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</si>
  <si>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</si>
  <si>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</si>
  <si>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</si>
  <si>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</si>
  <si>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</si>
  <si>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</si>
  <si>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</si>
  <si>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</si>
  <si>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</si>
  <si>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</si>
  <si>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</si>
  <si>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</si>
  <si>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</si>
  <si>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</si>
  <si>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</si>
  <si>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</si>
  <si>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</si>
  <si>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</si>
  <si>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</si>
  <si>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</si>
  <si>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</si>
  <si>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</si>
  <si>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</si>
  <si>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</si>
  <si>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</si>
  <si>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</si>
  <si>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</si>
  <si>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</si>
  <si>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</si>
  <si>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</si>
  <si>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</si>
  <si>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</si>
  <si>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</si>
  <si>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</si>
  <si>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</si>
  <si>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</si>
  <si>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</si>
  <si>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</si>
  <si>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</si>
  <si>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</si>
  <si>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</si>
  <si>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</si>
  <si>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</si>
  <si>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</si>
  <si>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</si>
  <si>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</si>
  <si>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</si>
  <si>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</si>
  <si>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</si>
  <si>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</si>
  <si>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</si>
  <si>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</si>
  <si>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</si>
  <si>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</si>
  <si>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</si>
  <si>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</si>
  <si>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</si>
  <si>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</si>
  <si>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</si>
  <si>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</si>
  <si>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</si>
  <si>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</si>
  <si>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</si>
  <si>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</si>
  <si>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</si>
  <si>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</si>
  <si>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</si>
  <si>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</si>
  <si>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</si>
  <si>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</si>
  <si>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</si>
  <si>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</si>
  <si>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</si>
  <si>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</si>
  <si>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</si>
  <si>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</si>
  <si>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</si>
  <si>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</si>
  <si>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</si>
  <si>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</si>
  <si>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</si>
  <si>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</si>
  <si>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</si>
  <si>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</si>
  <si>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</si>
  <si>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</si>
  <si>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</si>
  <si>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</si>
  <si>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</si>
  <si>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</si>
  <si>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</si>
  <si>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</si>
  <si>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</si>
  <si>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</si>
  <si>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</si>
  <si>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</si>
  <si>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</si>
  <si>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</si>
  <si>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</si>
  <si>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</si>
  <si>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</si>
  <si>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</si>
  <si>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</si>
  <si>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</si>
  <si>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</si>
  <si>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</si>
  <si>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</si>
  <si>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</si>
  <si>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</si>
  <si>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</si>
  <si>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</si>
  <si>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</si>
  <si>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</si>
  <si>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</si>
  <si>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</si>
  <si>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</si>
  <si>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</si>
  <si>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</si>
  <si>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</si>
  <si>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</si>
  <si>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</si>
  <si>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</si>
  <si>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</si>
  <si>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</si>
  <si>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</si>
  <si>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</si>
  <si>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</si>
  <si>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</si>
  <si>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</si>
  <si>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</si>
  <si>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</si>
  <si>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</si>
  <si>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</si>
  <si>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</si>
  <si>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</si>
  <si>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</si>
  <si>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</si>
  <si>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</si>
  <si>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</si>
  <si>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</si>
  <si>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</si>
  <si>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</si>
  <si>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</si>
  <si>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</si>
  <si>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</si>
  <si>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</si>
  <si>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</si>
  <si>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</si>
  <si>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</si>
  <si>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</si>
  <si>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</si>
  <si>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</si>
  <si>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</si>
  <si>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</si>
  <si>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</si>
  <si>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</si>
  <si>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</si>
  <si>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</si>
  <si>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</si>
  <si>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</si>
  <si>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</si>
  <si>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</si>
  <si>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</si>
  <si>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</si>
  <si>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</si>
  <si>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</si>
  <si>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</si>
  <si>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</si>
  <si>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</si>
  <si>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</si>
  <si>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</si>
  <si>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</si>
  <si>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</si>
  <si>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</si>
  <si>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</si>
  <si>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</si>
  <si>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</si>
  <si>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</si>
  <si>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</si>
  <si>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</si>
  <si>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</si>
  <si>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</si>
  <si>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</si>
  <si>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</si>
  <si>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</si>
  <si>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</si>
  <si>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</si>
  <si>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</si>
  <si>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</si>
  <si>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</si>
  <si>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</si>
  <si>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</si>
  <si>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</si>
  <si>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</si>
  <si>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</si>
  <si>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</si>
  <si>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</si>
  <si>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</si>
  <si>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</si>
  <si>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</si>
  <si>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</si>
  <si>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</si>
  <si>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</si>
  <si>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</si>
  <si>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</si>
  <si>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</si>
  <si>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</si>
  <si>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</si>
  <si>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</si>
  <si>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</si>
  <si>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</si>
  <si>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</si>
  <si>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</si>
  <si>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</si>
  <si>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</si>
  <si>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</si>
  <si>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</si>
  <si>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</si>
  <si>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</si>
  <si>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</si>
  <si>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</si>
  <si>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</si>
  <si>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</si>
  <si>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</si>
  <si>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</si>
  <si>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</si>
  <si>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</si>
  <si>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</si>
  <si>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</si>
  <si>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</si>
  <si>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</si>
  <si>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</si>
  <si>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</si>
  <si>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</si>
  <si>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</si>
  <si>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</si>
  <si>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</si>
  <si>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</si>
  <si>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</si>
  <si>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</si>
  <si>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</si>
  <si>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</si>
  <si>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</si>
  <si>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</si>
  <si>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</si>
  <si>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</si>
  <si>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</si>
  <si>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</si>
  <si>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</si>
  <si>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</si>
  <si>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</si>
  <si>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</si>
  <si>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</si>
  <si>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</si>
  <si>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</si>
  <si>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</si>
  <si>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</si>
  <si>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</si>
  <si>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</si>
  <si>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</si>
  <si>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</si>
  <si>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</si>
  <si>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</si>
  <si>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</si>
  <si>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</si>
  <si>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</si>
  <si>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</si>
  <si>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</si>
  <si>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</si>
  <si>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</si>
  <si>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</si>
  <si>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</si>
  <si>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</si>
  <si>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</si>
  <si>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</si>
  <si>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</si>
  <si>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</si>
  <si>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</si>
  <si>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</si>
  <si>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</si>
  <si>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</si>
  <si>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</si>
  <si>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</si>
  <si>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</si>
  <si>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</si>
  <si>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</si>
  <si>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</si>
  <si>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</si>
  <si>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</si>
  <si>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</si>
  <si>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</si>
  <si>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</si>
  <si>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</si>
  <si>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</si>
  <si>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</si>
  <si>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</si>
  <si>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</si>
  <si>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</si>
  <si>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</si>
  <si>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</si>
  <si>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</si>
  <si>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</si>
  <si>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</si>
  <si>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</si>
  <si>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</si>
  <si>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</si>
  <si>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</si>
  <si>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</si>
  <si>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</si>
  <si>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</si>
  <si>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</si>
  <si>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</si>
  <si>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</si>
  <si>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</si>
  <si>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</si>
  <si>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</si>
  <si>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</si>
  <si>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</si>
  <si>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</si>
  <si>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</si>
  <si>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</si>
  <si>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</si>
  <si>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</si>
  <si>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</si>
  <si>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</si>
  <si>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</si>
  <si>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</si>
  <si>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</si>
  <si>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</si>
  <si>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</si>
  <si>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</si>
  <si>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</si>
  <si>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</si>
  <si>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</si>
  <si>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</si>
  <si>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</si>
  <si>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</si>
  <si>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</si>
  <si>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</si>
  <si>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</si>
  <si>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</si>
  <si>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</si>
  <si>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</si>
  <si>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</si>
  <si>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</si>
  <si>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</si>
  <si>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</si>
  <si>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</si>
  <si>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</si>
  <si>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</si>
  <si>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</si>
  <si>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</si>
  <si>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</si>
  <si>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</si>
  <si>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</si>
  <si>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</si>
  <si>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</si>
  <si>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</si>
  <si>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</si>
  <si>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</si>
  <si>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</si>
  <si>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</si>
  <si>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</si>
  <si>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</si>
  <si>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</si>
  <si>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</si>
  <si>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</si>
  <si>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</si>
  <si>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</si>
  <si>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</si>
  <si>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</si>
  <si>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</si>
  <si>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</si>
  <si>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</si>
  <si>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</si>
  <si>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</si>
  <si>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</si>
  <si>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</si>
  <si>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</si>
  <si>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</si>
  <si>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</si>
  <si>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</si>
  <si>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</si>
  <si>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</si>
  <si>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</si>
  <si>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</si>
  <si>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</si>
  <si>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</si>
  <si>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</si>
  <si>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</si>
  <si>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</si>
  <si>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</si>
  <si>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</si>
  <si>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</si>
  <si>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</si>
  <si>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</si>
  <si>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</si>
  <si>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</si>
  <si>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</si>
  <si>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</si>
  <si>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</si>
  <si>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</si>
  <si>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</si>
  <si>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</si>
  <si>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</si>
  <si>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</si>
  <si>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</si>
  <si>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</si>
  <si>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</si>
  <si>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</si>
  <si>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</si>
  <si>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</si>
  <si>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</si>
  <si>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</si>
  <si>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</si>
  <si>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</si>
  <si>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</si>
  <si>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</si>
  <si>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</si>
  <si>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</si>
  <si>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</si>
  <si>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</si>
  <si>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</si>
  <si>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</si>
  <si>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</si>
  <si>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</si>
  <si>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</si>
  <si>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</si>
  <si>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</si>
  <si>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</si>
  <si>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</si>
  <si>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</si>
  <si>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</si>
  <si>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</si>
  <si>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</si>
  <si>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</si>
  <si>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</si>
  <si>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</si>
  <si>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</si>
  <si>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</si>
  <si>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</si>
  <si>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</si>
  <si>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</si>
  <si>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</si>
  <si>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</si>
  <si>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</si>
  <si>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</si>
  <si>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</si>
  <si>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</si>
  <si>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</si>
  <si>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</si>
  <si>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</si>
  <si>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</si>
  <si>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</si>
  <si>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</si>
  <si>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</si>
  <si>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</si>
  <si>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</si>
  <si>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</si>
  <si>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</si>
  <si>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</si>
  <si>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</si>
  <si>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</si>
  <si>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</si>
  <si>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</si>
  <si>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</si>
  <si>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</si>
  <si>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</si>
  <si>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</si>
  <si>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</si>
  <si>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</si>
  <si>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</si>
  <si>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</si>
  <si>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</si>
  <si>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</si>
  <si>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</si>
  <si>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</si>
  <si>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</si>
  <si>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</si>
  <si>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</si>
  <si>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</si>
  <si>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</si>
  <si>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</si>
  <si>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</si>
  <si>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</si>
  <si>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</si>
  <si>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</si>
  <si>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</si>
  <si>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</si>
  <si>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</si>
  <si>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</si>
  <si>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</si>
  <si>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</si>
  <si>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</si>
  <si>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</si>
  <si>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</si>
  <si>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</si>
  <si>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</si>
  <si>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</si>
  <si>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</si>
  <si>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</si>
  <si>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</si>
  <si>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</si>
  <si>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</si>
  <si>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</si>
  <si>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</si>
  <si>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</si>
  <si>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</si>
  <si>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</si>
  <si>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</si>
  <si>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</si>
  <si>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</si>
  <si>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</si>
  <si>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</si>
  <si>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</si>
  <si>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</si>
  <si>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</si>
  <si>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</si>
  <si>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</si>
  <si>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</si>
  <si>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</si>
  <si>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</si>
  <si>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</si>
  <si>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</si>
  <si>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</si>
  <si>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</si>
  <si>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</si>
  <si>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</si>
  <si>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</si>
  <si>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</si>
  <si>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</si>
  <si>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</si>
  <si>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</si>
  <si>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</si>
  <si>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</si>
  <si>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</si>
  <si>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</si>
  <si>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</si>
  <si>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</si>
  <si>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</si>
  <si>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</si>
  <si>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</si>
  <si>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</si>
  <si>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</si>
  <si>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</si>
  <si>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</si>
  <si>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</si>
  <si>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</si>
  <si>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</si>
  <si>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</si>
  <si>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</si>
  <si>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</si>
  <si>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</si>
  <si>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</si>
  <si>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</si>
  <si>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</si>
  <si>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</si>
  <si>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</si>
  <si>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</si>
  <si>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</si>
  <si>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</si>
  <si>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</si>
  <si>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</si>
  <si>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</si>
  <si>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</si>
  <si>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</si>
  <si>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</si>
  <si>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</si>
  <si>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</si>
  <si>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</si>
  <si>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</si>
  <si>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</si>
  <si>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</si>
  <si>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</si>
  <si>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</si>
  <si>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</si>
  <si>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</si>
  <si>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</si>
  <si>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</si>
  <si>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</si>
  <si>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</si>
  <si>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</si>
  <si>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</si>
  <si>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</si>
  <si>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</si>
  <si>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</si>
  <si>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</si>
  <si>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</si>
  <si>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</si>
  <si>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</si>
  <si>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</si>
  <si>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</si>
  <si>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</si>
  <si>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</si>
  <si>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</si>
  <si>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</si>
  <si>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</si>
  <si>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</si>
  <si>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</si>
  <si>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</si>
  <si>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</si>
  <si>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</si>
  <si>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</si>
  <si>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</si>
  <si>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</si>
  <si>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</si>
  <si>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</si>
  <si>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</si>
  <si>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</si>
  <si>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</si>
  <si>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</si>
  <si>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</si>
  <si>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</si>
  <si>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</si>
  <si>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</si>
  <si>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</si>
  <si>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</si>
  <si>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</si>
  <si>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</si>
  <si>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</si>
  <si>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</si>
  <si>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</si>
  <si>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</si>
  <si>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</si>
  <si>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</si>
  <si>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</si>
  <si>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</si>
  <si>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</si>
  <si>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</si>
  <si>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</si>
  <si>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</si>
  <si>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</si>
  <si>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</si>
  <si>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</si>
  <si>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</si>
  <si>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</si>
  <si>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</si>
  <si>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</si>
  <si>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</si>
  <si>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</si>
  <si>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</si>
  <si>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</si>
  <si>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</si>
  <si>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</si>
  <si>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</si>
  <si>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</si>
  <si>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</si>
  <si>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</si>
  <si>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</si>
  <si>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</si>
  <si>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</si>
  <si>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</si>
  <si>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</si>
  <si>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</si>
  <si>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</si>
  <si>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</si>
  <si>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</si>
  <si>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</si>
  <si>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</si>
  <si>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</si>
  <si>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</si>
  <si>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</si>
  <si>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</si>
  <si>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</si>
  <si>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</si>
  <si>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</si>
  <si>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</si>
  <si>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</si>
  <si>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</si>
  <si>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</si>
  <si>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</si>
  <si>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</si>
  <si>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</si>
  <si>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</si>
  <si>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</si>
  <si>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</si>
  <si>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</si>
  <si>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</si>
  <si>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</si>
  <si>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</si>
  <si>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</si>
  <si>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</si>
  <si>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</si>
  <si>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</si>
  <si>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</si>
  <si>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</si>
  <si>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</si>
  <si>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</si>
  <si>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</si>
  <si>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</si>
  <si>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</si>
  <si>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</si>
  <si>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</si>
  <si>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</si>
  <si>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</si>
  <si>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</si>
  <si>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</si>
  <si>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</si>
  <si>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</si>
  <si>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</si>
  <si>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</si>
  <si>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</si>
  <si>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</si>
  <si>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</si>
  <si>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</si>
  <si>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</si>
  <si>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</si>
  <si>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</si>
  <si>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</si>
  <si>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</si>
  <si>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</si>
  <si>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</si>
  <si>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</si>
  <si>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</si>
  <si>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</si>
  <si>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</si>
  <si>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</si>
  <si>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</si>
  <si>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</si>
  <si>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</si>
  <si>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</si>
  <si>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</si>
  <si>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</si>
  <si>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</si>
  <si>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</si>
  <si>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</si>
  <si>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</si>
  <si>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</si>
  <si>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</si>
  <si>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</si>
  <si>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</si>
  <si>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</si>
  <si>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</si>
  <si>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</si>
  <si>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</si>
  <si>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</si>
  <si>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</si>
  <si>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</si>
  <si>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</si>
  <si>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</si>
  <si>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</si>
  <si>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</si>
  <si>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</si>
  <si>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</si>
  <si>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</si>
  <si>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</si>
  <si>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</si>
  <si>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</si>
  <si>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</si>
  <si>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</si>
  <si>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</si>
  <si>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</si>
  <si>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</si>
  <si>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</si>
  <si>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</si>
  <si>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</si>
  <si>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</si>
  <si>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</si>
  <si>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</si>
  <si>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</si>
  <si>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</si>
  <si>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</si>
  <si>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</si>
  <si>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</si>
  <si>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</si>
  <si>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</si>
  <si>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</si>
  <si>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</si>
  <si>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</si>
  <si>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</si>
  <si>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</si>
  <si>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</si>
  <si>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</si>
  <si>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</si>
  <si>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</si>
  <si>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</si>
  <si>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</si>
  <si>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</si>
  <si>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</si>
  <si>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</si>
  <si>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</si>
  <si>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</si>
  <si>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</si>
  <si>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</si>
  <si>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</si>
  <si>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</si>
  <si>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</si>
  <si>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</si>
  <si>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</si>
  <si>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</si>
  <si>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</si>
  <si>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</si>
  <si>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</si>
  <si>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</si>
  <si>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</si>
  <si>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</si>
  <si>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</si>
  <si>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</si>
  <si>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</si>
  <si>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</si>
  <si>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</si>
  <si>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</si>
  <si>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</si>
  <si>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</si>
  <si>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</si>
  <si>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</si>
  <si>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</si>
  <si>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</si>
  <si>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</si>
  <si>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</si>
  <si>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</si>
  <si>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</si>
  <si>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</si>
  <si>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</si>
  <si>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</si>
  <si>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</si>
  <si>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</si>
  <si>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</si>
  <si>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</si>
  <si>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</si>
  <si>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</si>
  <si>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</si>
  <si>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</si>
  <si>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</si>
  <si>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</si>
  <si>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</si>
  <si>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</si>
  <si>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</si>
  <si>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</si>
  <si>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</si>
  <si>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</si>
  <si>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</si>
  <si>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</si>
  <si>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</si>
  <si>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</si>
  <si>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</si>
  <si>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</si>
  <si>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</si>
  <si>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</si>
  <si>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</si>
  <si>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</si>
  <si>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</si>
  <si>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</si>
  <si>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</si>
  <si>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</si>
  <si>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</si>
  <si>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</si>
  <si>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</si>
  <si>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</si>
  <si>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</si>
  <si>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</si>
  <si>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</si>
  <si>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</si>
  <si>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</si>
  <si>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</si>
  <si>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</si>
  <si>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</si>
  <si>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</si>
  <si>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</si>
  <si>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</si>
  <si>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</si>
  <si>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</si>
  <si>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</si>
  <si>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</si>
  <si>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</si>
  <si>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</si>
  <si>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</si>
  <si>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</si>
  <si>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</si>
  <si>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</si>
  <si>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</si>
  <si>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</si>
  <si>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</si>
  <si>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</si>
  <si>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</si>
  <si>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</si>
  <si>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</si>
  <si>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</si>
  <si>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</si>
  <si>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</si>
  <si>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</si>
  <si>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</si>
  <si>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</si>
  <si>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</si>
  <si>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</si>
  <si>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</si>
  <si>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</si>
  <si>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</si>
  <si>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</si>
  <si>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</si>
  <si>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</si>
  <si>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</si>
  <si>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</si>
  <si>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</si>
  <si>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</si>
  <si>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</si>
  <si>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</si>
  <si>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</si>
  <si>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</si>
  <si>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</si>
  <si>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</si>
  <si>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</si>
  <si>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</si>
  <si>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</si>
  <si>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</si>
  <si>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</si>
  <si>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</si>
  <si>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</si>
  <si>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</si>
  <si>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</si>
  <si>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</si>
  <si>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</si>
  <si>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</si>
  <si>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</si>
  <si>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</si>
  <si>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</si>
  <si>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</si>
  <si>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</si>
  <si>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</si>
  <si>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</si>
  <si>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</si>
  <si>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</si>
  <si>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</si>
  <si>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</si>
  <si>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</si>
  <si>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</si>
  <si>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</si>
  <si>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</si>
  <si>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</si>
  <si>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</si>
  <si>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</si>
  <si>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</si>
  <si>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</si>
  <si>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</si>
  <si>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</si>
  <si>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</si>
  <si>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</si>
  <si>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</si>
  <si>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</si>
  <si>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</si>
  <si>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</si>
  <si>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</si>
  <si>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</si>
  <si>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</si>
  <si>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</si>
  <si>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</si>
  <si>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</si>
  <si>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</si>
  <si>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</si>
  <si>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</si>
  <si>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</si>
  <si>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</si>
  <si>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</si>
  <si>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</si>
  <si>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</si>
  <si>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</si>
  <si>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</si>
  <si>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</si>
  <si>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</si>
  <si>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</si>
  <si>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</si>
  <si>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</si>
  <si>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</si>
  <si>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</si>
  <si>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</si>
  <si>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</si>
  <si>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</si>
  <si>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</si>
  <si>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</si>
  <si>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</si>
  <si>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</si>
  <si>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</si>
  <si>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</si>
  <si>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</si>
  <si>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</si>
  <si>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</si>
  <si>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</si>
  <si>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</si>
  <si>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</si>
  <si>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</si>
  <si>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</si>
  <si>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</si>
  <si>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</si>
  <si>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</si>
  <si>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</si>
  <si>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</si>
  <si>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</si>
  <si>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</si>
  <si>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</si>
  <si>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</si>
  <si>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</si>
  <si>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</si>
  <si>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</si>
  <si>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</si>
  <si>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</si>
  <si>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</si>
  <si>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</si>
  <si>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</si>
  <si>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</si>
  <si>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</si>
  <si>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</si>
  <si>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</si>
  <si>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</si>
  <si>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</si>
  <si>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</si>
  <si>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</si>
  <si>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</si>
  <si>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</si>
  <si>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</si>
  <si>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</si>
  <si>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</si>
  <si>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</si>
  <si>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</si>
  <si>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</si>
  <si>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</si>
  <si>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</si>
  <si>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</si>
  <si>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</si>
  <si>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</si>
  <si>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</si>
  <si>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</si>
  <si>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</si>
  <si>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</si>
  <si>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</si>
  <si>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</si>
  <si>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</si>
  <si>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</si>
  <si>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</si>
  <si>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</si>
  <si>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</si>
  <si>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</si>
  <si>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</si>
  <si>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</si>
  <si>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</si>
  <si>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</si>
  <si>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</si>
  <si>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</si>
  <si>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</si>
  <si>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</si>
  <si>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</si>
  <si>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</si>
  <si>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</si>
  <si>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</si>
  <si>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</si>
  <si>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</si>
  <si>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</si>
  <si>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</si>
  <si>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</si>
  <si>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</si>
  <si>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</si>
  <si>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</si>
  <si>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</si>
  <si>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</si>
  <si>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</si>
  <si>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</si>
  <si>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</si>
  <si>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</si>
  <si>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</si>
  <si>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</si>
  <si>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</si>
  <si>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</si>
  <si>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</si>
  <si>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</si>
  <si>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</si>
  <si>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</si>
  <si>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</si>
  <si>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</si>
  <si>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</si>
  <si>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</si>
  <si>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</si>
  <si>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</si>
  <si>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</si>
  <si>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</si>
  <si>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</si>
  <si>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</si>
  <si>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</si>
  <si>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</si>
  <si>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</si>
  <si>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</si>
  <si>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</si>
  <si>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</si>
  <si>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</si>
  <si>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</si>
  <si>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</si>
  <si>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</si>
  <si>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</si>
  <si>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</si>
  <si>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</si>
  <si>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</si>
  <si>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</si>
  <si>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</si>
  <si>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</si>
  <si>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</si>
  <si>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</si>
  <si>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</si>
  <si>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</si>
  <si>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</si>
  <si>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</si>
  <si>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</si>
  <si>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</si>
  <si>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</si>
  <si>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</si>
  <si>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</si>
  <si>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</si>
  <si>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</si>
  <si>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</si>
  <si>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</si>
  <si>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</si>
  <si>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</si>
  <si>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</si>
  <si>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</si>
  <si>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</si>
  <si>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</si>
  <si>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</si>
  <si>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</si>
  <si>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</si>
  <si>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</si>
  <si>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</si>
  <si>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</si>
  <si>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</si>
  <si>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</si>
  <si>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</si>
  <si>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</si>
  <si>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</si>
  <si>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</si>
  <si>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</si>
  <si>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</si>
  <si>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</si>
  <si>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</si>
  <si>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</si>
  <si>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</si>
  <si>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</si>
  <si>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</si>
  <si>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</si>
  <si>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</si>
  <si>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</si>
  <si>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</si>
  <si>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</si>
  <si>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</si>
  <si>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</si>
  <si>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</si>
  <si>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</si>
  <si>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</si>
  <si>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</si>
  <si>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</si>
  <si>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</si>
  <si>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</si>
  <si>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</si>
  <si>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</si>
  <si>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</si>
  <si>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</si>
  <si>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</si>
  <si>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</si>
  <si>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</si>
  <si>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</si>
  <si>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</si>
  <si>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</si>
  <si>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</si>
  <si>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</si>
  <si>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</si>
  <si>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</si>
  <si>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</si>
  <si>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</si>
  <si>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</si>
  <si>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</si>
  <si>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</si>
  <si>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</si>
  <si>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</si>
  <si>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</si>
  <si>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</si>
  <si>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</si>
  <si>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</si>
  <si>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</si>
  <si>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</si>
  <si>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</si>
  <si>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</si>
  <si>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</si>
  <si>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</si>
  <si>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</si>
  <si>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</si>
  <si>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</si>
  <si>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</si>
  <si>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</si>
  <si>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</si>
  <si>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</si>
  <si>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</si>
  <si>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</si>
  <si>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</si>
  <si>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</si>
  <si>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</si>
  <si>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</si>
  <si>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</si>
  <si>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</si>
  <si>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</si>
  <si>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</si>
  <si>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</si>
  <si>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</si>
  <si>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</si>
  <si>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</si>
  <si>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</si>
  <si>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</si>
  <si>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</si>
  <si>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</si>
  <si>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</si>
  <si>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</si>
  <si>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</si>
  <si>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</si>
  <si>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</si>
  <si>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</si>
  <si>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</si>
  <si>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</si>
  <si>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</si>
  <si>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</si>
  <si>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</si>
  <si>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</si>
  <si>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</si>
  <si>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</si>
  <si>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</si>
  <si>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</si>
  <si>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</si>
  <si>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</si>
  <si>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</si>
  <si>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</si>
  <si>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</si>
  <si>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</si>
  <si>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</si>
  <si>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</si>
  <si>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</si>
  <si>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</si>
  <si>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</si>
  <si>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</si>
  <si>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</si>
  <si>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</si>
  <si>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</si>
  <si>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</si>
  <si>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</si>
  <si>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</si>
  <si>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</si>
  <si>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</si>
  <si>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</si>
  <si>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</si>
  <si>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</si>
  <si>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</si>
  <si>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</si>
  <si>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</si>
  <si>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</si>
  <si>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</si>
  <si>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</si>
  <si>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</si>
  <si>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</si>
  <si>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</si>
  <si>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</si>
  <si>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</si>
  <si>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</si>
  <si>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</si>
  <si>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</si>
  <si>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</si>
  <si>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</si>
  <si>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</si>
  <si>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</si>
  <si>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</si>
  <si>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</si>
  <si>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</si>
  <si>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</si>
  <si>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</si>
  <si>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</si>
  <si>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</si>
  <si>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</si>
  <si>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</si>
  <si>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</si>
  <si>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</si>
  <si>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</si>
  <si>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</si>
  <si>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</si>
  <si>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</si>
  <si>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</si>
  <si>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</si>
  <si>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</si>
  <si>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</si>
  <si>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</si>
  <si>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</si>
  <si>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</si>
  <si>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</si>
  <si>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</si>
  <si>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</si>
  <si>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</si>
  <si>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</si>
  <si>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</si>
  <si>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</si>
  <si>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</si>
  <si>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</si>
  <si>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</si>
  <si>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</si>
  <si>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</si>
  <si>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</si>
  <si>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</si>
  <si>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</si>
  <si>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</si>
  <si>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</si>
  <si>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</si>
  <si>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</si>
  <si>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</si>
  <si>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</si>
  <si>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</si>
  <si>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</si>
  <si>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</si>
  <si>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</si>
  <si>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</si>
  <si>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</si>
  <si>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</si>
  <si>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</si>
  <si>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</si>
  <si>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</si>
  <si>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</si>
  <si>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</si>
  <si>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</si>
  <si>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</si>
  <si>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</si>
  <si>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</si>
  <si>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</si>
  <si>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</si>
  <si>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</si>
  <si>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</si>
  <si>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</si>
  <si>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</si>
  <si>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</si>
  <si>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</si>
  <si>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</si>
  <si>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</si>
  <si>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</si>
  <si>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</si>
  <si>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</si>
  <si>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</si>
  <si>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</si>
  <si>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</si>
  <si>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</si>
  <si>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</si>
  <si>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</si>
  <si>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</si>
  <si>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</si>
  <si>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</si>
  <si>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</si>
  <si>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</si>
  <si>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</si>
  <si>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</si>
  <si>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</si>
  <si>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</si>
  <si>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</si>
  <si>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</si>
  <si>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</si>
  <si>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</si>
  <si>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</si>
  <si>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</si>
  <si>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</si>
  <si>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</si>
  <si>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</si>
  <si>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</si>
  <si>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</si>
  <si>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</si>
  <si>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</si>
  <si>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</si>
  <si>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</si>
  <si>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</si>
  <si>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</si>
  <si>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</si>
  <si>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</si>
  <si>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</si>
  <si>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</si>
  <si>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</si>
  <si>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</si>
  <si>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</si>
  <si>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</si>
  <si>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</si>
  <si>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</si>
  <si>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</si>
  <si>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</si>
  <si>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</si>
  <si>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</si>
  <si>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</si>
  <si>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</si>
  <si>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</si>
  <si>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</si>
  <si>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</si>
  <si>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</si>
  <si>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</si>
  <si>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</si>
  <si>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</si>
  <si>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</si>
  <si>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</si>
  <si>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</si>
  <si>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</si>
  <si>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</si>
  <si>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</si>
  <si>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</si>
  <si>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</si>
  <si>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</si>
  <si>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</si>
  <si>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</si>
  <si>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</si>
  <si>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</si>
  <si>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</si>
  <si>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</si>
  <si>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</si>
  <si>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</si>
  <si>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</si>
  <si>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</si>
  <si>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</si>
  <si>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</si>
  <si>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</si>
  <si>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</si>
  <si>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</si>
  <si>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</si>
  <si>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</si>
  <si>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</si>
  <si>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</si>
  <si>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</si>
  <si>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</si>
  <si>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</si>
  <si>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</si>
  <si>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</si>
  <si>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</si>
  <si>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</si>
  <si>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</si>
  <si>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</si>
  <si>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</si>
  <si>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</si>
  <si>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</si>
  <si>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</si>
  <si>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</si>
  <si>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</si>
  <si>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</si>
  <si>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</si>
  <si>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</si>
  <si>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</si>
  <si>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</si>
  <si>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</si>
  <si>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</si>
  <si>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</si>
  <si>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</si>
  <si>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</si>
  <si>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</si>
  <si>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</si>
  <si>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</si>
  <si>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</si>
  <si>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</si>
  <si>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</si>
  <si>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</si>
  <si>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</si>
  <si>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</si>
  <si>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</si>
  <si>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</si>
  <si>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</si>
  <si>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</si>
  <si>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</si>
  <si>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</si>
  <si>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</si>
  <si>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</si>
  <si>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</si>
  <si>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</si>
  <si>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</si>
  <si>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</si>
  <si>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</si>
  <si>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</si>
  <si>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</si>
  <si>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</si>
  <si>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</si>
  <si>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</si>
  <si>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</si>
  <si>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</si>
  <si>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</si>
  <si>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</si>
  <si>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</si>
  <si>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</si>
  <si>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</si>
  <si>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</si>
  <si>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</si>
  <si>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</si>
  <si>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</si>
  <si>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</si>
  <si>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</si>
  <si>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</si>
  <si>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</si>
  <si>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</si>
  <si>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</si>
  <si>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</si>
  <si>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</si>
  <si>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</si>
  <si>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</si>
  <si>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</si>
  <si>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</si>
  <si>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</si>
  <si>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</si>
  <si>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</si>
  <si>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</si>
  <si>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</si>
  <si>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</si>
  <si>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</si>
  <si>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</si>
  <si>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</si>
  <si>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</si>
  <si>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</si>
  <si>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</si>
  <si>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</si>
  <si>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</si>
  <si>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</si>
  <si>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</si>
  <si>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</si>
  <si>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</si>
  <si>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</si>
  <si>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</si>
  <si>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</si>
  <si>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</si>
  <si>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</si>
  <si>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</si>
  <si>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</si>
  <si>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</si>
  <si>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</si>
  <si>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</si>
  <si>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</si>
  <si>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</si>
  <si>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</si>
  <si>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</si>
  <si>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</si>
  <si>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</si>
  <si>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</si>
  <si>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</si>
  <si>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</si>
  <si>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</si>
  <si>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</si>
  <si>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</si>
  <si>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</si>
  <si>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</si>
  <si>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</si>
  <si>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</si>
  <si>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</si>
  <si>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</si>
  <si>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</si>
  <si>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</si>
  <si>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</si>
  <si>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</si>
  <si>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</si>
  <si>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</si>
  <si>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</si>
  <si>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</si>
  <si>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</si>
  <si>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</si>
  <si>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</si>
  <si>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</si>
  <si>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</si>
  <si>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</si>
  <si>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</si>
  <si>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</si>
  <si>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</si>
  <si>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</si>
  <si>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</si>
  <si>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</si>
  <si>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</si>
  <si>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</si>
  <si>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</si>
  <si>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</si>
  <si>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</si>
  <si>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</si>
  <si>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</si>
  <si>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</si>
  <si>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</si>
  <si>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</si>
  <si>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</si>
  <si>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</si>
  <si>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</si>
  <si>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</si>
  <si>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</si>
  <si>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</si>
  <si>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</si>
  <si>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</si>
  <si>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</si>
  <si>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</si>
  <si>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</si>
  <si>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</si>
  <si>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</si>
  <si>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</si>
  <si>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</si>
  <si>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</si>
  <si>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</si>
  <si>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</si>
  <si>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</si>
  <si>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</si>
  <si>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</si>
  <si>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</si>
  <si>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</si>
  <si>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</si>
  <si>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</si>
  <si>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</si>
  <si>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</si>
  <si>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</si>
  <si>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</si>
  <si>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</si>
  <si>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</si>
  <si>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</si>
  <si>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</si>
  <si>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</si>
  <si>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</si>
  <si>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</si>
  <si>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</si>
  <si>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</si>
  <si>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</si>
  <si>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</si>
  <si>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</si>
  <si>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</si>
  <si>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</si>
  <si>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</si>
  <si>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</si>
  <si>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</si>
  <si>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</si>
  <si>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</si>
  <si>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</si>
  <si>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</si>
  <si>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</si>
  <si>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</si>
  <si>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</si>
  <si>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</si>
  <si>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</si>
  <si>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</si>
  <si>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</si>
  <si>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</si>
  <si>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</si>
  <si>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</si>
  <si>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</si>
  <si>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</si>
  <si>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</si>
  <si>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</si>
  <si>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</si>
  <si>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</si>
  <si>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</si>
  <si>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</si>
  <si>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</si>
  <si>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</si>
  <si>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</si>
  <si>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</si>
  <si>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</si>
  <si>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</si>
  <si>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</si>
  <si>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</si>
  <si>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</si>
  <si>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</si>
  <si>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</si>
  <si>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</si>
  <si>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</si>
  <si>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</si>
  <si>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</si>
  <si>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</si>
  <si>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</si>
  <si>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</si>
  <si>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</si>
  <si>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</si>
  <si>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</si>
  <si>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</si>
  <si>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</si>
  <si>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</si>
  <si>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</si>
  <si>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</si>
  <si>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</si>
  <si>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</si>
  <si>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</si>
  <si>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</si>
  <si>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</si>
  <si>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</si>
  <si>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</si>
  <si>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</si>
  <si>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</si>
  <si>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</si>
  <si>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</si>
  <si>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</si>
  <si>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</si>
  <si>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</si>
  <si>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</si>
  <si>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</si>
  <si>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</si>
  <si>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</si>
  <si>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</si>
  <si>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</si>
  <si>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</si>
  <si>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</si>
  <si>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</si>
  <si>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</si>
  <si>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</si>
  <si>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</si>
  <si>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</si>
  <si>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</si>
  <si>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</si>
  <si>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</si>
  <si>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</si>
  <si>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</si>
  <si>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</si>
  <si>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</si>
  <si>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</si>
  <si>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</si>
  <si>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</si>
  <si>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</si>
  <si>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</si>
  <si>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</si>
  <si>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</si>
  <si>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</si>
  <si>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</si>
  <si>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</si>
  <si>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</si>
  <si>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</si>
  <si>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</si>
  <si>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</si>
  <si>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</si>
  <si>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</si>
  <si>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</si>
  <si>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</si>
  <si>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</si>
  <si>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</si>
  <si>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</si>
  <si>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</si>
  <si>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</si>
  <si>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</si>
  <si>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</si>
  <si>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</si>
  <si>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</si>
  <si>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</si>
  <si>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</si>
  <si>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</si>
  <si>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</si>
  <si>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</si>
  <si>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</si>
  <si>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</si>
  <si>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</si>
  <si>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</si>
  <si>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</si>
  <si>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</si>
  <si>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</si>
  <si>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</si>
  <si>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</si>
  <si>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</si>
  <si>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</si>
  <si>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</si>
  <si>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</si>
  <si>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</si>
  <si>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</si>
  <si>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</si>
  <si>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</si>
  <si>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</si>
  <si>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</si>
  <si>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</si>
  <si>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</si>
  <si>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</si>
  <si>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</si>
  <si>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</si>
  <si>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</si>
  <si>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</si>
  <si>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</si>
  <si>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</si>
  <si>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</si>
  <si>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</si>
  <si>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</si>
  <si>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</si>
  <si>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</si>
  <si>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</si>
  <si>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</si>
  <si>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</si>
  <si>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</si>
  <si>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</si>
  <si>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</si>
  <si>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</si>
  <si>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</si>
  <si>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</si>
  <si>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</si>
  <si>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</si>
  <si>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</si>
  <si>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</si>
  <si>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</si>
  <si>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</si>
  <si>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</si>
  <si>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</si>
  <si>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</si>
  <si>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</si>
  <si>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</si>
  <si>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</si>
  <si>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</si>
  <si>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</si>
  <si>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</si>
  <si>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</si>
  <si>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</si>
  <si>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</si>
  <si>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</si>
  <si>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</si>
  <si>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</si>
  <si>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</si>
  <si>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</si>
  <si>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</si>
  <si>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</si>
  <si>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</si>
  <si>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</si>
  <si>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</si>
  <si>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</si>
  <si>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</si>
  <si>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</si>
  <si>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</si>
  <si>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</si>
  <si>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</si>
  <si>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</si>
  <si>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</si>
  <si>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</si>
  <si>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</si>
  <si>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</si>
  <si>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</si>
  <si>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</si>
  <si>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</si>
  <si>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</si>
  <si>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</si>
  <si>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</si>
  <si>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</si>
  <si>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</si>
  <si>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</si>
  <si>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</si>
  <si>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</si>
  <si>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</si>
  <si>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</si>
  <si>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</si>
  <si>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</si>
  <si>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</si>
  <si>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</si>
  <si>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</si>
  <si>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</si>
  <si>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</si>
  <si>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</si>
  <si>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</si>
  <si>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</si>
  <si>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</si>
  <si>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</si>
  <si>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</si>
  <si>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</si>
  <si>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</si>
  <si>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</si>
  <si>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</si>
  <si>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</si>
  <si>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</si>
  <si>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</si>
  <si>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</si>
  <si>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</si>
  <si>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</si>
  <si>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</si>
  <si>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</si>
  <si>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</si>
  <si>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</si>
  <si>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</si>
  <si>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</si>
  <si>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</si>
  <si>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</si>
  <si>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</si>
  <si>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</si>
  <si>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</si>
  <si>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</si>
  <si>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</si>
  <si>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</si>
  <si>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</si>
  <si>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</si>
  <si>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</si>
  <si>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</si>
  <si>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</si>
  <si>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</si>
  <si>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</si>
  <si>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</si>
  <si>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</si>
  <si>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</si>
  <si>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</si>
  <si>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</si>
  <si>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</si>
  <si>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</si>
  <si>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</si>
  <si>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</si>
  <si>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</si>
  <si>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</si>
  <si>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</si>
  <si>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</si>
  <si>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</si>
  <si>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</si>
  <si>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</si>
  <si>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</si>
  <si>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</si>
  <si>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</si>
  <si>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</si>
  <si>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</si>
  <si>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</si>
  <si>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</si>
  <si>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</si>
  <si>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</si>
  <si>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</si>
  <si>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</si>
  <si>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</si>
  <si>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</si>
  <si>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</si>
  <si>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</si>
  <si>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</si>
  <si>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</si>
  <si>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</si>
  <si>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</si>
  <si>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</si>
  <si>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</si>
  <si>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</si>
  <si>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</si>
  <si>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</si>
  <si>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</si>
  <si>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</si>
  <si>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</si>
  <si>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</si>
  <si>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</si>
  <si>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</si>
  <si>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</si>
  <si>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</si>
  <si>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</si>
  <si>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</si>
  <si>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</si>
  <si>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</si>
  <si>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</si>
  <si>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</si>
  <si>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</si>
  <si>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</si>
  <si>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</si>
  <si>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</si>
  <si>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</si>
  <si>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</si>
  <si>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</si>
  <si>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</si>
  <si>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</si>
  <si>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</si>
  <si>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</si>
  <si>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</si>
  <si>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</si>
  <si>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</si>
  <si>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</si>
  <si>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</si>
  <si>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</si>
  <si>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</si>
  <si>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</si>
  <si>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</si>
  <si>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</si>
  <si>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</si>
  <si>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</si>
  <si>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</si>
  <si>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</si>
  <si>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</si>
  <si>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</si>
  <si>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</si>
  <si>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</si>
  <si>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</si>
  <si>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</si>
  <si>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</si>
  <si>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</si>
  <si>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</si>
  <si>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</si>
  <si>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</si>
  <si>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</si>
  <si>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</si>
  <si>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</si>
  <si>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</si>
  <si>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</si>
  <si>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</si>
  <si>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</si>
  <si>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</si>
  <si>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</si>
  <si>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</si>
  <si>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</si>
  <si>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</si>
  <si>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</si>
  <si>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</si>
  <si>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</si>
  <si>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</si>
  <si>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</si>
  <si>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</si>
  <si>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</si>
  <si>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</si>
  <si>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</si>
  <si>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</si>
  <si>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</si>
  <si>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</si>
  <si>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</si>
  <si>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</si>
  <si>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</si>
  <si>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</si>
  <si>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</si>
  <si>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</si>
  <si>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</si>
  <si>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</si>
  <si>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</si>
  <si>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</si>
  <si>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</si>
  <si>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</si>
  <si>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</si>
  <si>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</si>
  <si>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</si>
  <si>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</si>
  <si>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</si>
  <si>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</si>
  <si>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</si>
  <si>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</si>
  <si>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</si>
  <si>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</si>
  <si>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</si>
  <si>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</si>
  <si>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</si>
  <si>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</si>
  <si>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</si>
  <si>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</si>
  <si>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</si>
  <si>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</si>
  <si>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</si>
  <si>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</si>
  <si>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</si>
  <si>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</si>
  <si>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</si>
  <si>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</si>
  <si>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</si>
  <si>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</si>
  <si>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</si>
  <si>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</si>
  <si>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</si>
  <si>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</si>
  <si>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</si>
  <si>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</si>
  <si>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</si>
  <si>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</si>
  <si>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</si>
  <si>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</si>
  <si>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</si>
  <si>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</si>
  <si>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</si>
  <si>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</si>
  <si>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</si>
  <si>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</si>
  <si>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</si>
  <si>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</si>
  <si>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</si>
  <si>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</si>
  <si>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</si>
  <si>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</si>
  <si>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</si>
  <si>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</si>
  <si>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</si>
  <si>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</si>
  <si>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</si>
  <si>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</si>
  <si>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</si>
  <si>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</si>
  <si>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</si>
  <si>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</si>
  <si>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</si>
  <si>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</si>
  <si>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</si>
  <si>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</si>
  <si>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</si>
  <si>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</si>
  <si>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</si>
  <si>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</si>
  <si>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</si>
  <si>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</si>
  <si>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</si>
  <si>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</si>
  <si>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</si>
  <si>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</si>
  <si>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</si>
  <si>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</si>
  <si>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</si>
  <si>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</si>
  <si>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</si>
  <si>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</si>
  <si>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</si>
  <si>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</si>
  <si>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</si>
  <si>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</si>
  <si>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</si>
  <si>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</si>
  <si>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</si>
  <si>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</si>
  <si>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</si>
  <si>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</si>
  <si>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</si>
  <si>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</si>
  <si>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</si>
  <si>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</si>
  <si>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</si>
  <si>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</si>
  <si>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</si>
  <si>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</si>
  <si>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</si>
  <si>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</si>
  <si>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</si>
  <si>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</si>
  <si>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</si>
  <si>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</si>
  <si>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</si>
  <si>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</si>
  <si>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</si>
  <si>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</si>
  <si>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</si>
  <si>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</si>
  <si>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</si>
  <si>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</si>
  <si>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</si>
  <si>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</si>
  <si>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</si>
  <si>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</si>
  <si>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</si>
  <si>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</si>
  <si>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</si>
  <si>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</si>
  <si>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</si>
  <si>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</si>
  <si>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</si>
  <si>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</si>
  <si>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</si>
  <si>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</si>
  <si>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</si>
  <si>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</si>
  <si>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</si>
  <si>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</si>
  <si>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</si>
  <si>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</si>
  <si>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</si>
  <si>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</si>
  <si>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</si>
  <si>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</si>
  <si>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</si>
  <si>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</si>
  <si>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</si>
  <si>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</si>
  <si>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</si>
  <si>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</si>
  <si>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</si>
  <si>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</si>
  <si>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</si>
  <si>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</si>
  <si>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</si>
  <si>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</si>
  <si>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</si>
  <si>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</si>
  <si>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</si>
  <si>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</si>
  <si>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</si>
  <si>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</si>
  <si>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</si>
  <si>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</si>
  <si>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</si>
  <si>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</si>
  <si>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</si>
  <si>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</si>
  <si>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</si>
  <si>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</si>
  <si>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</si>
  <si>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</si>
  <si>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</si>
  <si>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</si>
  <si>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</si>
  <si>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</si>
  <si>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</si>
  <si>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</si>
  <si>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</si>
  <si>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</si>
  <si>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</si>
  <si>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</si>
  <si>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</si>
  <si>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</si>
  <si>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</si>
  <si>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</si>
  <si>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</si>
  <si>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</si>
  <si>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</si>
  <si>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</si>
  <si>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</si>
  <si>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</si>
  <si>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</si>
  <si>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</si>
  <si>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</si>
  <si>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</si>
  <si>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</si>
  <si>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</si>
  <si>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</si>
  <si>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</si>
  <si>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</si>
  <si>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</si>
  <si>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</si>
  <si>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</si>
  <si>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</si>
  <si>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</si>
  <si>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</si>
  <si>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</si>
  <si>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</si>
  <si>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</si>
  <si>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</si>
  <si>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</si>
  <si>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</si>
  <si>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</si>
  <si>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</si>
  <si>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</si>
  <si>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</si>
  <si>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</si>
  <si>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</si>
  <si>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</si>
  <si>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</si>
  <si>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</si>
  <si>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</si>
  <si>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</si>
  <si>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</si>
  <si>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</si>
  <si>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</si>
  <si>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</si>
  <si>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</si>
  <si>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</si>
  <si>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</si>
  <si>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</si>
  <si>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</si>
  <si>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</si>
  <si>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</si>
  <si>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</si>
  <si>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</si>
  <si>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</si>
  <si>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</si>
  <si>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</si>
  <si>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</si>
  <si>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</si>
  <si>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</si>
  <si>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</si>
  <si>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</si>
  <si>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</si>
  <si>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</si>
  <si>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</si>
  <si>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</si>
  <si>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</si>
  <si>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</si>
  <si>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</si>
  <si>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</si>
  <si>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</si>
  <si>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</si>
  <si>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</si>
  <si>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</si>
  <si>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</si>
  <si>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</si>
  <si>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</si>
  <si>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</si>
  <si>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</si>
  <si>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</si>
  <si>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</si>
  <si>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</si>
  <si>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</si>
  <si>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</si>
  <si>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</si>
  <si>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</si>
  <si>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</si>
  <si>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</si>
  <si>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</si>
  <si>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</si>
  <si>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</si>
  <si>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</si>
  <si>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</si>
  <si>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</si>
  <si>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</si>
  <si>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</si>
  <si>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</si>
  <si>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</si>
  <si>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</si>
  <si>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</si>
  <si>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</si>
  <si>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</si>
  <si>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</si>
  <si>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</si>
  <si>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</si>
  <si>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</si>
  <si>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</si>
  <si>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</si>
  <si>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</si>
  <si>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</si>
  <si>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</si>
  <si>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</si>
  <si>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</si>
  <si>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</si>
  <si>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</si>
  <si>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</si>
  <si>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</si>
  <si>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</si>
  <si>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</si>
  <si>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</si>
  <si>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</si>
  <si>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</si>
  <si>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</si>
  <si>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</si>
  <si>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</si>
  <si>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</si>
  <si>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</si>
  <si>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</si>
  <si>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</si>
  <si>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</si>
  <si>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</si>
  <si>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</si>
  <si>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</si>
  <si>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</si>
  <si>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</si>
  <si>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</si>
  <si>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</si>
  <si>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</si>
  <si>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</si>
  <si>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</si>
  <si>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</si>
  <si>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</si>
  <si>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</si>
  <si>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</si>
  <si>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</si>
  <si>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</si>
  <si>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</si>
  <si>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</si>
  <si>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</si>
  <si>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</si>
  <si>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</si>
  <si>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</si>
  <si>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</si>
  <si>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</si>
  <si>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</si>
  <si>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</si>
  <si>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</si>
  <si>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</si>
  <si>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</si>
  <si>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</si>
  <si>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</si>
  <si>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</si>
  <si>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</si>
  <si>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</si>
  <si>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</si>
  <si>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</si>
  <si>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</si>
  <si>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</si>
  <si>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</si>
  <si>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</si>
  <si>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</si>
  <si>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</si>
  <si>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</si>
  <si>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</si>
  <si>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</si>
  <si>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</si>
  <si>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</si>
  <si>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</si>
  <si>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</si>
  <si>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</si>
  <si>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</si>
  <si>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</si>
  <si>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</si>
  <si>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</si>
  <si>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</si>
  <si>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</si>
  <si>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</si>
  <si>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</si>
  <si>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</si>
  <si>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</si>
  <si>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</si>
  <si>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</si>
  <si>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</si>
  <si>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</si>
  <si>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</si>
  <si>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</si>
  <si>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</si>
  <si>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</si>
  <si>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</si>
  <si>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</si>
  <si>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</si>
  <si>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</si>
  <si>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</si>
  <si>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</si>
  <si>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</si>
  <si>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</si>
  <si>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</si>
  <si>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</si>
  <si>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</si>
  <si>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</si>
  <si>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</si>
  <si>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</si>
  <si>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</si>
  <si>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</si>
  <si>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</si>
  <si>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</si>
  <si>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</si>
  <si>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</si>
  <si>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</si>
  <si>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</si>
  <si>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</si>
  <si>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</si>
  <si>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</si>
  <si>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</si>
  <si>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</si>
  <si>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</si>
  <si>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</si>
  <si>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</si>
  <si>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</si>
  <si>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</si>
  <si>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</si>
  <si>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</si>
  <si>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</si>
  <si>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</si>
  <si>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</si>
  <si>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</si>
  <si>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</si>
  <si>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</si>
  <si>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</si>
  <si>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</si>
  <si>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</si>
  <si>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</si>
  <si>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</si>
  <si>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</si>
  <si>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</si>
  <si>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</si>
  <si>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</si>
  <si>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</si>
  <si>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</si>
  <si>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</si>
  <si>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</si>
  <si>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</si>
  <si>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</si>
  <si>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</si>
  <si>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</si>
  <si>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</si>
  <si>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</si>
  <si>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</si>
  <si>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</si>
  <si>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</si>
  <si>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</si>
  <si>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</si>
  <si>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</si>
  <si>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</si>
  <si>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</si>
  <si>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</si>
  <si>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</si>
  <si>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</si>
  <si>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</si>
  <si>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</si>
  <si>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</si>
  <si>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</si>
  <si>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</si>
  <si>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</si>
  <si>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</si>
  <si>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</si>
  <si>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</si>
  <si>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</si>
  <si>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</si>
  <si>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</si>
  <si>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</si>
  <si>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</si>
  <si>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</si>
  <si>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</si>
  <si>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</si>
  <si>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</si>
  <si>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</si>
  <si>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</si>
  <si>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</si>
  <si>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</si>
  <si>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</si>
  <si>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</si>
  <si>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</si>
  <si>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</si>
  <si>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</si>
  <si>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</si>
  <si>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</si>
  <si>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</si>
  <si>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</si>
  <si>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</si>
  <si>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</si>
  <si>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</si>
  <si>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</si>
  <si>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</si>
  <si>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</si>
  <si>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</si>
  <si>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</si>
  <si>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</si>
  <si>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</si>
  <si>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</si>
  <si>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</si>
  <si>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</si>
  <si>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</si>
  <si>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</si>
  <si>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</si>
  <si>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</si>
  <si>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</si>
  <si>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</si>
  <si>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</si>
  <si>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</si>
  <si>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</si>
  <si>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</si>
  <si>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</si>
  <si>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</si>
  <si>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</si>
  <si>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</si>
  <si>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</si>
  <si>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</si>
  <si>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</si>
  <si>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</si>
  <si>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</si>
  <si>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</si>
  <si>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</si>
  <si>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</si>
  <si>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</si>
  <si>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</si>
  <si>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</si>
  <si>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</si>
  <si>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</si>
  <si>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</si>
  <si>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</si>
  <si>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</si>
  <si>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</si>
  <si>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</si>
  <si>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</si>
  <si>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</si>
  <si>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</si>
  <si>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</si>
  <si>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</si>
  <si>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</si>
  <si>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</si>
  <si>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</si>
  <si>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</si>
  <si>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</si>
  <si>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</si>
  <si>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</si>
  <si>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</si>
  <si>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</si>
  <si>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</si>
  <si>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</si>
  <si>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</si>
  <si>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</si>
  <si>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</si>
  <si>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</si>
  <si>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</si>
  <si>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</si>
  <si>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</si>
  <si>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</si>
  <si>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</si>
  <si>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</si>
  <si>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</si>
  <si>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</si>
  <si>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</si>
  <si>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</si>
  <si>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</si>
  <si>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</si>
  <si>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</si>
  <si>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</si>
  <si>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</si>
  <si>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</si>
  <si>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</si>
  <si>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</si>
  <si>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</si>
  <si>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</si>
  <si>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</si>
  <si>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</si>
  <si>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</si>
  <si>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</si>
  <si>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</si>
  <si>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</si>
  <si>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</si>
  <si>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</si>
  <si>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</si>
  <si>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</si>
  <si>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</si>
  <si>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</si>
  <si>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</si>
  <si>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</si>
  <si>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</si>
  <si>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</si>
  <si>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</si>
  <si>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</si>
  <si>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</si>
  <si>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</si>
  <si>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</si>
  <si>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</si>
  <si>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</si>
  <si>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</si>
  <si>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</si>
  <si>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</si>
  <si>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</si>
  <si>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</si>
  <si>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</si>
  <si>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</si>
  <si>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</si>
  <si>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</si>
  <si>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</si>
  <si>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</si>
  <si>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</si>
  <si>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</si>
  <si>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</si>
  <si>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</si>
  <si>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</si>
  <si>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</si>
  <si>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</si>
  <si>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</si>
  <si>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</si>
  <si>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</si>
  <si>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</si>
  <si>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</si>
  <si>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</si>
  <si>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</si>
  <si>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</si>
  <si>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</si>
  <si>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</si>
  <si>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</si>
  <si>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</si>
  <si>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</si>
  <si>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</si>
  <si>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</si>
  <si>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</si>
  <si>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</si>
  <si>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</si>
  <si>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</si>
  <si>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</si>
  <si>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</si>
  <si>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</si>
  <si>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</si>
  <si>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</si>
  <si>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</si>
  <si>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</si>
  <si>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</si>
  <si>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</si>
  <si>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</si>
  <si>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</si>
  <si>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</si>
  <si>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</si>
  <si>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</si>
  <si>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</si>
  <si>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</si>
  <si>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</si>
  <si>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</si>
  <si>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</si>
  <si>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</si>
  <si>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</si>
  <si>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</si>
  <si>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</si>
  <si>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</si>
  <si>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</si>
  <si>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</si>
  <si>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</si>
  <si>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</si>
  <si>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</si>
  <si>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</si>
  <si>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</si>
  <si>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</si>
  <si>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</si>
  <si>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</si>
  <si>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</si>
  <si>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</si>
  <si>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</si>
  <si>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</si>
  <si>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</si>
  <si>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</si>
  <si>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</si>
  <si>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</si>
  <si>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</si>
  <si>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</si>
  <si>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</si>
  <si>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</si>
  <si>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</si>
  <si>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</si>
  <si>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</si>
  <si>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</si>
  <si>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</si>
  <si>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</si>
  <si>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</si>
  <si>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</si>
  <si>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</si>
  <si>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</si>
  <si>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</si>
  <si>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</si>
  <si>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</si>
  <si>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</si>
  <si>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</si>
  <si>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</si>
  <si>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</si>
  <si>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</si>
  <si>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</si>
  <si>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</si>
  <si>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</si>
  <si>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</si>
  <si>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</si>
  <si>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</si>
  <si>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</si>
  <si>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</si>
  <si>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</si>
  <si>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</si>
  <si>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</si>
  <si>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</si>
  <si>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</si>
  <si>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</si>
  <si>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</si>
  <si>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</si>
  <si>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</si>
  <si>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</si>
  <si>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</si>
  <si>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</si>
  <si>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</si>
  <si>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</si>
  <si>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</si>
  <si>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</si>
  <si>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</si>
  <si>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</si>
  <si>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</si>
  <si>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</si>
  <si>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</si>
  <si>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</si>
  <si>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</si>
  <si>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</si>
  <si>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</si>
  <si>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</si>
  <si>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</si>
  <si>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</si>
  <si>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</si>
  <si>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</si>
  <si>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</si>
  <si>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</si>
  <si>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</si>
  <si>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</si>
  <si>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</si>
  <si>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</si>
  <si>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</si>
  <si>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</si>
  <si>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</si>
  <si>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</si>
  <si>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</si>
  <si>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</si>
  <si>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</si>
  <si>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</si>
  <si>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</si>
  <si>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</si>
  <si>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</si>
  <si>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</si>
  <si>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</si>
  <si>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</si>
  <si>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</si>
  <si>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</si>
  <si>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</si>
  <si>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</si>
  <si>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</si>
  <si>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</si>
  <si>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</si>
  <si>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</si>
  <si>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</si>
  <si>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</si>
  <si>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</si>
  <si>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</si>
  <si>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</si>
  <si>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</si>
  <si>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</si>
  <si>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</si>
  <si>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</si>
  <si>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</si>
  <si>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</si>
  <si>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</si>
  <si>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</si>
  <si>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</si>
  <si>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</si>
  <si>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</si>
  <si>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</si>
  <si>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</si>
  <si>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</si>
  <si>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</si>
  <si>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</si>
  <si>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</si>
  <si>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</si>
  <si>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</si>
  <si>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</si>
  <si>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</si>
  <si>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</si>
  <si>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</si>
  <si>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</si>
  <si>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</si>
  <si>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</si>
  <si>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</si>
  <si>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</si>
  <si>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</si>
  <si>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</si>
  <si>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</si>
  <si>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</si>
  <si>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</si>
  <si>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</si>
  <si>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</si>
  <si>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</si>
  <si>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</si>
  <si>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</si>
  <si>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</si>
  <si>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</si>
  <si>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</si>
  <si>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</si>
  <si>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</si>
  <si>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</si>
  <si>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</si>
  <si>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</si>
  <si>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</si>
  <si>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</si>
  <si>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</si>
  <si>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</si>
  <si>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</si>
  <si>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</si>
  <si>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</si>
  <si>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</si>
  <si>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</si>
  <si>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</si>
  <si>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</si>
  <si>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</si>
  <si>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</si>
  <si>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</si>
  <si>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</si>
  <si>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</si>
  <si>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</si>
  <si>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</si>
  <si>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</si>
  <si>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</si>
  <si>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</si>
  <si>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</si>
  <si>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</si>
  <si>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</si>
  <si>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</si>
  <si>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</si>
  <si>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</si>
  <si>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</si>
  <si>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</si>
  <si>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</si>
  <si>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</si>
  <si>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</si>
  <si>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</si>
  <si>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</si>
  <si>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</si>
  <si>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</si>
  <si>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</si>
  <si>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</si>
  <si>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</si>
  <si>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</si>
  <si>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</si>
  <si>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</si>
  <si>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</si>
  <si>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</si>
  <si>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</si>
  <si>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</si>
  <si>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</si>
  <si>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</si>
  <si>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</si>
  <si>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</si>
  <si>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</si>
  <si>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</si>
  <si>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</si>
  <si>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</si>
  <si>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</si>
  <si>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</si>
  <si>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</si>
  <si>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</si>
  <si>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</si>
  <si>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</si>
  <si>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</si>
  <si>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</si>
  <si>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</si>
  <si>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</si>
  <si>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</si>
  <si>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</si>
  <si>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</si>
  <si>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</si>
  <si>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</si>
  <si>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</si>
  <si>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</si>
  <si>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</si>
  <si>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</si>
  <si>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</si>
  <si>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</si>
  <si>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</si>
  <si>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</si>
  <si>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</si>
  <si>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</si>
  <si>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</si>
  <si>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</si>
  <si>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</si>
  <si>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</si>
  <si>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</si>
  <si>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</si>
  <si>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</si>
  <si>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</si>
  <si>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</si>
  <si>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</si>
  <si>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</si>
  <si>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</si>
  <si>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</si>
  <si>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</si>
  <si>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</si>
  <si>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</si>
  <si>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</si>
  <si>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</si>
  <si>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</si>
  <si>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</si>
  <si>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</si>
  <si>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</si>
  <si>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</si>
  <si>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</si>
  <si>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</si>
  <si>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</si>
  <si>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</si>
  <si>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</si>
  <si>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</si>
  <si>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</si>
  <si>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</si>
  <si>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</si>
  <si>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</si>
  <si>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</si>
  <si>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</si>
  <si>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</si>
  <si>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</si>
  <si>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</si>
  <si>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</si>
  <si>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</si>
  <si>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</si>
  <si>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</si>
  <si>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</si>
  <si>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</si>
  <si>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</si>
  <si>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</si>
  <si>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</si>
  <si>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</si>
  <si>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</si>
  <si>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</si>
  <si>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</si>
  <si>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</si>
  <si>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</si>
  <si>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</si>
  <si>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</si>
  <si>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</si>
  <si>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</si>
  <si>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</si>
  <si>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</si>
  <si>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</si>
  <si>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</si>
  <si>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</si>
  <si>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</si>
  <si>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</si>
  <si>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</si>
  <si>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</si>
  <si>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</si>
  <si>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</si>
  <si>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</si>
  <si>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</si>
  <si>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</si>
  <si>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</si>
  <si>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</si>
  <si>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</si>
  <si>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</si>
  <si>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</si>
  <si>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</si>
  <si>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</si>
  <si>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</si>
  <si>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</si>
  <si>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</si>
  <si>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</si>
  <si>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</si>
  <si>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</si>
  <si>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</si>
  <si>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</si>
  <si>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</si>
  <si>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</si>
  <si>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</si>
  <si>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</si>
  <si>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</si>
  <si>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</si>
  <si>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</si>
  <si>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</si>
  <si>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</si>
  <si>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</si>
  <si>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</si>
  <si>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</si>
  <si>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</si>
  <si>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</si>
  <si>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</si>
  <si>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</si>
  <si>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</si>
  <si>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</si>
  <si>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</si>
  <si>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</si>
  <si>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</si>
  <si>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</si>
  <si>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</si>
  <si>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</si>
  <si>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</si>
  <si>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</si>
  <si>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</si>
  <si>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</si>
  <si>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</si>
  <si>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</si>
  <si>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</si>
  <si>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</si>
  <si>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</si>
  <si>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</si>
  <si>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</si>
  <si>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</si>
  <si>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</si>
  <si>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</si>
  <si>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</si>
  <si>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</si>
  <si>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</si>
  <si>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</si>
  <si>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</si>
  <si>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</si>
  <si>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</si>
  <si>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</si>
  <si>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</si>
  <si>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</si>
  <si>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</si>
  <si>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</si>
  <si>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</si>
  <si>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</si>
  <si>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</si>
  <si>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</si>
  <si>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</si>
  <si>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</si>
  <si>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</si>
  <si>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</si>
  <si>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</si>
  <si>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</si>
  <si>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</si>
  <si>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</si>
  <si>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</si>
  <si>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</si>
  <si>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</si>
  <si>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</si>
  <si>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</si>
  <si>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</si>
  <si>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</si>
  <si>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</si>
  <si>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</si>
  <si>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</si>
  <si>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</si>
  <si>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</si>
  <si>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</si>
  <si>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</si>
  <si>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</si>
  <si>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</si>
  <si>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</si>
  <si>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</si>
  <si>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</si>
  <si>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</si>
  <si>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</si>
  <si>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</si>
  <si>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</si>
  <si>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</si>
  <si>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</si>
  <si>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</si>
  <si>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</si>
  <si>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</si>
  <si>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</si>
  <si>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</si>
  <si>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</si>
  <si>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</si>
  <si>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</si>
  <si>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</si>
  <si>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</si>
  <si>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</si>
  <si>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</si>
  <si>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</si>
  <si>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</si>
  <si>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</si>
  <si>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</si>
  <si>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</si>
  <si>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</si>
  <si>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</si>
  <si>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</si>
  <si>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</si>
  <si>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</si>
  <si>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</si>
  <si>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</si>
  <si>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</si>
  <si>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</si>
  <si>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</si>
  <si>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</si>
  <si>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</si>
  <si>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</si>
  <si>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</si>
  <si>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</si>
  <si>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</si>
  <si>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</si>
  <si>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</si>
  <si>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</si>
  <si>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</si>
  <si>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</si>
  <si>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</si>
  <si>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</si>
  <si>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</si>
  <si>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</si>
  <si>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</si>
  <si>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</si>
  <si>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</si>
  <si>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</si>
  <si>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</si>
  <si>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</si>
  <si>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</si>
  <si>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</si>
  <si>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</si>
  <si>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</si>
  <si>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</si>
  <si>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</si>
  <si>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</si>
  <si>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</si>
  <si>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</si>
  <si>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</si>
  <si>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</si>
  <si>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</si>
  <si>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</si>
  <si>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</si>
  <si>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</si>
  <si>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</si>
  <si>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</si>
  <si>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</si>
  <si>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</si>
  <si>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</si>
  <si>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</si>
  <si>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</si>
  <si>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</si>
  <si>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</si>
  <si>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</si>
  <si>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</si>
  <si>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</si>
  <si>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</si>
  <si>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</si>
  <si>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</si>
  <si>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</si>
  <si>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</si>
  <si>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</si>
  <si>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</si>
  <si>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</si>
  <si>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</si>
  <si>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</si>
  <si>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</si>
  <si>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</si>
  <si>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</si>
  <si>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</si>
  <si>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</si>
  <si>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</si>
  <si>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</si>
  <si>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</si>
  <si>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</si>
  <si>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</si>
  <si>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</si>
  <si>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</si>
  <si>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</si>
  <si>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</si>
  <si>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</si>
  <si>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</si>
  <si>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</si>
  <si>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</si>
  <si>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</si>
  <si>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</si>
  <si>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</si>
  <si>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</si>
  <si>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</si>
  <si>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</si>
  <si>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</si>
  <si>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</si>
  <si>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</si>
  <si>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</si>
  <si>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</si>
  <si>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</si>
  <si>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</si>
  <si>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</si>
  <si>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</si>
  <si>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</si>
  <si>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</si>
  <si>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</si>
  <si>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</si>
  <si>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</si>
  <si>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</si>
  <si>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</si>
  <si>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</si>
  <si>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</si>
  <si>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</si>
  <si>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</si>
  <si>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</si>
  <si>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</si>
  <si>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</si>
  <si>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</si>
  <si>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</si>
  <si>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</si>
  <si>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</si>
  <si>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</si>
  <si>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</si>
  <si>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</si>
  <si>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</si>
  <si>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</si>
  <si>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</si>
  <si>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</si>
  <si>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</si>
  <si>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</si>
  <si>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</si>
  <si>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</si>
  <si>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</si>
  <si>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</si>
  <si>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</si>
  <si>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</si>
  <si>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</si>
  <si>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</si>
  <si>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</si>
  <si>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</si>
  <si>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</si>
  <si>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</si>
  <si>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</si>
  <si>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</si>
  <si>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</si>
  <si>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</si>
  <si>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</si>
  <si>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</si>
  <si>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</si>
  <si>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</si>
  <si>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</si>
  <si>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</si>
  <si>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</si>
  <si>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</si>
  <si>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</si>
  <si>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</si>
  <si>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</si>
  <si>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</si>
  <si>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</si>
  <si>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</si>
  <si>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</si>
  <si>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</si>
  <si>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</si>
  <si>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</si>
  <si>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</si>
  <si>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</si>
  <si>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</si>
  <si>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</si>
  <si>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</si>
  <si>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</si>
  <si>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</si>
  <si>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</si>
  <si>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</si>
  <si>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</si>
  <si>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</si>
  <si>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</si>
  <si>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</si>
  <si>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</si>
  <si>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</si>
  <si>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</si>
  <si>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</si>
  <si>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</si>
  <si>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</si>
  <si>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</si>
  <si>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</si>
  <si>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</si>
  <si>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</si>
  <si>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</si>
  <si>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</si>
  <si>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</si>
  <si>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</si>
  <si>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</si>
  <si>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</si>
  <si>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</si>
  <si>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</si>
  <si>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</si>
  <si>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</si>
  <si>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</si>
  <si>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</si>
  <si>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</si>
  <si>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</si>
  <si>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</si>
  <si>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</si>
  <si>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</si>
  <si>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</si>
  <si>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</si>
  <si>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</si>
  <si>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</si>
  <si>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</si>
  <si>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</si>
  <si>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</si>
  <si>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</si>
  <si>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</si>
  <si>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</si>
  <si>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</si>
  <si>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</si>
  <si>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</si>
  <si>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</si>
  <si>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</si>
  <si>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</si>
  <si>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</si>
  <si>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</si>
  <si>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</si>
  <si>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</si>
  <si>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</si>
  <si>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</si>
  <si>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</si>
  <si>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</si>
  <si>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</si>
  <si>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</si>
  <si>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</si>
  <si>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</si>
  <si>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</si>
  <si>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</si>
  <si>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</si>
  <si>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</si>
  <si>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</si>
  <si>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</si>
  <si>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</si>
  <si>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</si>
  <si>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</si>
  <si>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</si>
  <si>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</si>
  <si>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</si>
  <si>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</si>
  <si>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</si>
  <si>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</si>
  <si>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</si>
  <si>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</si>
  <si>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</si>
  <si>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</si>
  <si>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</si>
  <si>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</si>
  <si>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</si>
  <si>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</si>
  <si>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</si>
  <si>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</si>
  <si>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</si>
  <si>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</si>
  <si>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</si>
  <si>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</si>
  <si>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</si>
  <si>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</si>
  <si>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</si>
  <si>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</si>
  <si>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</si>
  <si>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</si>
  <si>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</si>
  <si>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</si>
  <si>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</si>
  <si>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</si>
  <si>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</si>
  <si>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</si>
  <si>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</si>
  <si>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</si>
  <si>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</si>
  <si>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</si>
  <si>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</si>
  <si>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</si>
  <si>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</si>
  <si>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</si>
  <si>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</si>
  <si>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</si>
  <si>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</si>
  <si>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</si>
  <si>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</si>
  <si>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</si>
  <si>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</si>
  <si>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</si>
  <si>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</si>
  <si>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</si>
  <si>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</si>
  <si>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</si>
  <si>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</si>
  <si>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</si>
  <si>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</si>
  <si>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</si>
  <si>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</si>
  <si>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</si>
  <si>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</si>
  <si>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</si>
  <si>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</si>
  <si>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</si>
  <si>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</si>
  <si>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</si>
  <si>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</si>
  <si>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</si>
  <si>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</si>
  <si>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</si>
  <si>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</si>
  <si>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</si>
  <si>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</si>
  <si>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</si>
  <si>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</si>
  <si>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</si>
  <si>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</si>
  <si>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</si>
  <si>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</si>
  <si>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</si>
  <si>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</si>
  <si>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</si>
  <si>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</si>
  <si>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</si>
  <si>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</si>
  <si>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</si>
  <si>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</si>
  <si>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</si>
  <si>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</si>
  <si>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</si>
  <si>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</si>
  <si>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</si>
  <si>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</si>
  <si>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</si>
  <si>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</si>
  <si>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</si>
  <si>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</si>
  <si>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</si>
  <si>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</si>
  <si>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</si>
  <si>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</si>
  <si>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</si>
  <si>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</si>
  <si>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</si>
  <si>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</si>
  <si>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</si>
  <si>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</si>
  <si>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</si>
  <si>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</si>
  <si>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</si>
  <si>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</si>
  <si>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</si>
  <si>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</si>
  <si>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</si>
  <si>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</si>
  <si>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</si>
  <si>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</si>
  <si>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</si>
  <si>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</si>
  <si>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</si>
  <si>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</si>
  <si>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</si>
  <si>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</si>
  <si>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</si>
  <si>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</si>
  <si>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</si>
  <si>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</si>
  <si>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</si>
  <si>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</si>
  <si>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</si>
  <si>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</si>
  <si>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</si>
  <si>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</si>
  <si>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</si>
  <si>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</si>
  <si>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</si>
  <si>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</si>
  <si>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</si>
  <si>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</si>
  <si>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</si>
  <si>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</si>
  <si>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</si>
  <si>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</si>
  <si>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</si>
  <si>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</si>
  <si>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</si>
  <si>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</si>
  <si>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</si>
  <si>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</si>
  <si>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</si>
  <si>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</si>
  <si>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</si>
  <si>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</si>
  <si>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</si>
  <si>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</si>
  <si>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</si>
  <si>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</si>
  <si>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</si>
  <si>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</si>
  <si>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</si>
  <si>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</si>
  <si>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</si>
  <si>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</si>
  <si>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</si>
  <si>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</si>
  <si>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</si>
  <si>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</si>
  <si>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</si>
  <si>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</si>
  <si>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</si>
  <si>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</si>
  <si>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</si>
  <si>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</si>
  <si>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</si>
  <si>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</si>
  <si>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</si>
  <si>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</si>
  <si>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</si>
  <si>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</si>
  <si>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</si>
  <si>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</si>
  <si>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</si>
  <si>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</si>
  <si>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</si>
  <si>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</si>
  <si>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</si>
  <si>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</si>
  <si>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</si>
  <si>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</si>
  <si>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</si>
  <si>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</si>
  <si>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</si>
  <si>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</si>
  <si>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</si>
  <si>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</si>
  <si>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</si>
  <si>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</si>
  <si>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</si>
  <si>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</si>
  <si>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</si>
  <si>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</si>
  <si>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</si>
  <si>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</si>
  <si>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</si>
  <si>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</si>
  <si>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</si>
  <si>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</si>
  <si>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</si>
  <si>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</si>
  <si>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</si>
  <si>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</si>
  <si>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</si>
  <si>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</si>
  <si>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</si>
  <si>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</si>
  <si>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</si>
  <si>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</si>
  <si>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</si>
  <si>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</si>
  <si>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</si>
  <si>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</si>
  <si>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</si>
  <si>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</si>
  <si>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</si>
  <si>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</si>
  <si>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</si>
  <si>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</si>
  <si>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</si>
  <si>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</si>
  <si>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</si>
  <si>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</si>
  <si>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</si>
  <si>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</si>
  <si>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</si>
  <si>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</si>
  <si>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</si>
  <si>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</si>
  <si>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</si>
  <si>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</si>
  <si>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</si>
  <si>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</si>
  <si>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</si>
  <si>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</si>
  <si>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</si>
  <si>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</si>
  <si>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</si>
  <si>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</si>
  <si>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</si>
  <si>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</si>
  <si>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</si>
  <si>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</si>
  <si>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</si>
  <si>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</si>
  <si>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</si>
  <si>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</si>
  <si>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</si>
  <si>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</si>
  <si>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</si>
  <si>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</si>
  <si>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</si>
  <si>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</si>
  <si>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</si>
  <si>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</si>
  <si>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</si>
  <si>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</si>
  <si>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</si>
  <si>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</si>
  <si>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</si>
  <si>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</si>
  <si>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</si>
  <si>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</si>
  <si>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</si>
  <si>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</si>
  <si>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</si>
  <si>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</si>
  <si>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</si>
  <si>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</si>
  <si>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</si>
  <si>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</si>
  <si>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</si>
  <si>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</si>
  <si>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</si>
  <si>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</si>
  <si>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</si>
  <si>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</si>
  <si>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</si>
  <si>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</si>
  <si>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</si>
  <si>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</si>
  <si>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</si>
  <si>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</si>
  <si>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</si>
  <si>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</si>
  <si>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</si>
  <si>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</si>
  <si>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</si>
  <si>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</si>
  <si>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</si>
  <si>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</si>
  <si>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</si>
  <si>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</si>
  <si>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</si>
  <si>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</si>
  <si>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</si>
  <si>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</si>
  <si>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</si>
  <si>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</si>
  <si>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</si>
  <si>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</si>
  <si>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</si>
  <si>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</si>
  <si>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</si>
  <si>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</si>
  <si>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</si>
  <si>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</si>
  <si>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</si>
  <si>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</si>
  <si>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</si>
  <si>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</si>
  <si>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</si>
  <si>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</si>
  <si>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</si>
  <si>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</si>
  <si>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</si>
  <si>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</si>
  <si>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</si>
  <si>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</si>
  <si>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</si>
  <si>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</si>
  <si>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</si>
  <si>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</si>
  <si>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</si>
  <si>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</si>
  <si>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</si>
  <si>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</si>
  <si>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</si>
  <si>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</si>
  <si>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</si>
  <si>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</si>
  <si>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</si>
  <si>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</si>
  <si>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</si>
  <si>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</si>
  <si>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</si>
  <si>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</si>
  <si>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</si>
  <si>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</si>
  <si>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</si>
  <si>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</si>
  <si>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</si>
  <si>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</si>
  <si>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</si>
  <si>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</si>
  <si>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</si>
  <si>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</si>
  <si>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</si>
  <si>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</si>
  <si>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</si>
  <si>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</si>
  <si>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</si>
  <si>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</si>
  <si>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</si>
  <si>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</si>
  <si>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</si>
  <si>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</si>
  <si>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</si>
  <si>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</si>
  <si>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</si>
  <si>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</si>
  <si>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</si>
  <si>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</si>
  <si>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</si>
  <si>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</si>
  <si>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</si>
  <si>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</si>
  <si>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</si>
  <si>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</si>
  <si>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</si>
  <si>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</si>
  <si>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</si>
  <si>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</si>
  <si>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</si>
  <si>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</si>
  <si>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</si>
  <si>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</si>
  <si>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</si>
  <si>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</si>
  <si>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</si>
  <si>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</si>
  <si>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</si>
  <si>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</si>
  <si>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</si>
  <si>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</si>
  <si>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</si>
  <si>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</si>
  <si>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</si>
  <si>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</si>
  <si>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</si>
  <si>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</si>
  <si>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</si>
  <si>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</si>
  <si>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</si>
  <si>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</si>
  <si>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</si>
  <si>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</si>
  <si>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</si>
  <si>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</si>
  <si>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</si>
  <si>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</si>
  <si>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</si>
  <si>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</si>
  <si>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</si>
  <si>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</si>
  <si>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</si>
  <si>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</si>
  <si>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</si>
  <si>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</si>
  <si>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</si>
  <si>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</si>
  <si>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</si>
  <si>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</si>
  <si>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</si>
  <si>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</si>
  <si>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</si>
  <si>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</si>
  <si>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</si>
  <si>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</si>
  <si>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</si>
  <si>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</si>
  <si>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</si>
  <si>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</si>
  <si>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</si>
  <si>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</si>
  <si>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</si>
  <si>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</si>
  <si>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</si>
  <si>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</si>
  <si>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</si>
  <si>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</si>
  <si>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</si>
  <si>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</si>
  <si>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</si>
  <si>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</si>
  <si>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</si>
  <si>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</si>
  <si>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</si>
  <si>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</si>
  <si>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</si>
  <si>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</si>
  <si>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</si>
  <si>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</si>
  <si>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</si>
  <si>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</si>
  <si>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</si>
  <si>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</si>
  <si>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</si>
  <si>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</si>
  <si>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</si>
  <si>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</si>
  <si>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</si>
  <si>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</si>
  <si>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</si>
  <si>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</si>
  <si>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</si>
  <si>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</si>
  <si>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</si>
  <si>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</si>
  <si>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</si>
  <si>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</si>
  <si>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</si>
  <si>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</si>
  <si>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</si>
  <si>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</si>
  <si>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</si>
  <si>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</si>
  <si>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</si>
  <si>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</si>
  <si>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</si>
  <si>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</si>
  <si>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</si>
  <si>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</si>
  <si>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</si>
  <si>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</si>
  <si>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</si>
  <si>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</si>
  <si>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</si>
  <si>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</si>
  <si>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</si>
  <si>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</si>
  <si>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</si>
  <si>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</si>
  <si>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</si>
  <si>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</si>
  <si>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</si>
  <si>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</si>
  <si>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</si>
  <si>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</si>
  <si>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</si>
  <si>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</si>
  <si>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</si>
  <si>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</si>
  <si>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</si>
  <si>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</si>
  <si>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</si>
  <si>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</si>
  <si>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</si>
  <si>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</si>
  <si>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</si>
  <si>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</si>
  <si>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</si>
  <si>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</si>
  <si>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</si>
  <si>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</si>
  <si>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</si>
  <si>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</si>
  <si>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</si>
  <si>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</si>
  <si>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</si>
  <si>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</si>
  <si>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</si>
  <si>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</si>
  <si>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</si>
  <si>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</si>
  <si>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</si>
  <si>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</si>
  <si>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</si>
  <si>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</si>
  <si>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</si>
  <si>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</si>
  <si>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</si>
  <si>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</si>
  <si>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</si>
  <si>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</si>
  <si>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</si>
  <si>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</si>
  <si>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</si>
  <si>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</si>
  <si>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</si>
  <si>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</si>
  <si>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</si>
  <si>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</si>
  <si>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</si>
  <si>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</si>
  <si>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</si>
  <si>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</si>
  <si>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</si>
  <si>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</si>
  <si>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</si>
  <si>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</si>
  <si>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</si>
  <si>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</si>
  <si>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</si>
  <si>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</si>
  <si>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</si>
  <si>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</si>
  <si>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</si>
  <si>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</si>
  <si>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</si>
  <si>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</si>
  <si>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</si>
  <si>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</si>
  <si>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</si>
  <si>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</si>
  <si>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</si>
  <si>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</si>
  <si>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</si>
  <si>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</si>
  <si>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</si>
  <si>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</si>
  <si>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</si>
  <si>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</si>
  <si>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</si>
  <si>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</si>
  <si>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</si>
  <si>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</si>
  <si>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</si>
  <si>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</si>
  <si>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</si>
  <si>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</si>
  <si>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</si>
  <si>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</si>
  <si>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</si>
  <si>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</si>
  <si>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</si>
  <si>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</si>
  <si>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</si>
  <si>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</si>
  <si>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</si>
  <si>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</si>
  <si>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</si>
  <si>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</si>
  <si>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</si>
  <si>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</si>
  <si>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</si>
  <si>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</si>
  <si>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</si>
  <si>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</si>
  <si>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</si>
  <si>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</si>
  <si>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</si>
  <si>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</si>
  <si>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</si>
  <si>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</si>
  <si>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</si>
  <si>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</si>
  <si>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</si>
  <si>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</si>
  <si>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</si>
  <si>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</si>
  <si>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</si>
  <si>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</si>
  <si>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</si>
  <si>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</si>
  <si>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</si>
  <si>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</si>
  <si>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</si>
  <si>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</si>
  <si>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</si>
  <si>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</si>
  <si>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</si>
  <si>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</si>
  <si>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</si>
  <si>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</si>
  <si>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</si>
  <si>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</si>
  <si>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</si>
  <si>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</si>
  <si>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</si>
  <si>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</si>
  <si>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</si>
  <si>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</si>
  <si>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</si>
  <si>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</si>
  <si>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</si>
  <si>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</si>
  <si>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</si>
  <si>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</si>
  <si>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</si>
  <si>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</si>
  <si>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</si>
  <si>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</si>
  <si>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</si>
  <si>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</si>
  <si>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</si>
  <si>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</si>
  <si>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</si>
  <si>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</si>
  <si>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</si>
  <si>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</si>
  <si>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</si>
  <si>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</si>
  <si>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</si>
  <si>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</si>
  <si>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</si>
  <si>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</si>
  <si>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</si>
  <si>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</si>
  <si>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</si>
  <si>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</si>
  <si>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</si>
  <si>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</si>
  <si>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</si>
  <si>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</si>
  <si>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</si>
  <si>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</si>
  <si>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</si>
  <si>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</si>
  <si>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</si>
  <si>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</si>
  <si>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</si>
  <si>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</si>
  <si>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</si>
  <si>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</si>
  <si>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</si>
  <si>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</si>
  <si>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</si>
  <si>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</si>
  <si>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</si>
  <si>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</si>
  <si>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</si>
  <si>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</si>
  <si>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</si>
  <si>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</si>
  <si>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</si>
  <si>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</si>
  <si>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</si>
  <si>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</si>
  <si>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</si>
  <si>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</si>
  <si>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</si>
  <si>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</si>
  <si>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</si>
  <si>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</si>
  <si>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</si>
  <si>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</si>
  <si>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</si>
  <si>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</si>
  <si>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</si>
  <si>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</si>
  <si>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</si>
  <si>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</si>
  <si>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</si>
  <si>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</si>
  <si>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</si>
  <si>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</si>
  <si>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</si>
  <si>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</si>
  <si>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</si>
  <si>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</si>
  <si>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</si>
  <si>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</si>
  <si>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</si>
  <si>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</si>
  <si>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</si>
  <si>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</si>
  <si>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</si>
  <si>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</si>
  <si>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</si>
  <si>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</si>
  <si>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</si>
  <si>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</si>
  <si>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</si>
  <si>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</si>
  <si>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</si>
  <si>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</si>
  <si>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</si>
  <si>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</si>
  <si>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</si>
  <si>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</si>
  <si>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</si>
  <si>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</si>
  <si>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</si>
  <si>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</si>
  <si>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</si>
  <si>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</si>
  <si>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</si>
  <si>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</si>
  <si>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</si>
  <si>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</si>
  <si>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</si>
  <si>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</si>
  <si>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</si>
  <si>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</si>
  <si>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</si>
  <si>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</si>
  <si>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</si>
  <si>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</si>
  <si>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</si>
  <si>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</si>
  <si>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</si>
  <si>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</si>
  <si>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</si>
  <si>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</si>
  <si>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</si>
  <si>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</si>
  <si>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</si>
  <si>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</si>
  <si>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</si>
  <si>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</si>
  <si>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</si>
  <si>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</si>
  <si>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</si>
  <si>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</si>
  <si>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</si>
  <si>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</si>
  <si>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</si>
  <si>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</si>
  <si>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</si>
  <si>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</si>
  <si>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</si>
  <si>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</si>
  <si>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</si>
  <si>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</si>
  <si>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</si>
  <si>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</si>
  <si>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</si>
  <si>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</si>
  <si>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</si>
  <si>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</si>
  <si>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</si>
  <si>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</si>
  <si>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</si>
  <si>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</si>
  <si>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</si>
  <si>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</si>
  <si>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</si>
  <si>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</si>
  <si>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</si>
  <si>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</si>
  <si>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</si>
  <si>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</si>
  <si>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</si>
  <si>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</si>
  <si>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</si>
  <si>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</si>
  <si>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</si>
  <si>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</si>
  <si>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</si>
  <si>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</si>
  <si>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</si>
  <si>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</si>
  <si>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</si>
  <si>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</si>
  <si>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</si>
  <si>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</si>
  <si>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</si>
  <si>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</si>
  <si>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</si>
  <si>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</si>
  <si>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</si>
  <si>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</si>
  <si>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</si>
  <si>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</si>
  <si>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</si>
  <si>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</si>
  <si>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</si>
  <si>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</si>
  <si>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</si>
  <si>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</si>
  <si>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</si>
  <si>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</si>
  <si>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</si>
  <si>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</si>
  <si>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</si>
  <si>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</si>
  <si>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</si>
  <si>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</si>
  <si>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</si>
  <si>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</si>
  <si>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</si>
  <si>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</si>
  <si>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</si>
  <si>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</si>
  <si>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</si>
  <si>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</si>
  <si>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</si>
  <si>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</si>
  <si>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</si>
  <si>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</si>
  <si>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</si>
  <si>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</si>
  <si>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</si>
  <si>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</si>
  <si>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</si>
  <si>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</si>
  <si>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</si>
  <si>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</si>
  <si>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</si>
  <si>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</si>
  <si>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</si>
  <si>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</si>
  <si>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</si>
  <si>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</si>
  <si>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</si>
  <si>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</si>
  <si>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</si>
  <si>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</si>
  <si>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</si>
  <si>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</si>
  <si>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</si>
  <si>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</si>
  <si>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</si>
  <si>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</si>
  <si>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</si>
  <si>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</si>
  <si>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</si>
  <si>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</si>
  <si>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</si>
  <si>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</si>
  <si>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</si>
  <si>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</si>
  <si>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</si>
  <si>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</si>
  <si>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</si>
  <si>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</si>
  <si>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</si>
  <si>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</si>
  <si>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</si>
  <si>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</si>
  <si>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</si>
  <si>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</si>
  <si>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</si>
  <si>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</si>
  <si>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</si>
  <si>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</si>
  <si>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</si>
  <si>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</si>
  <si>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</si>
  <si>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</si>
  <si>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</si>
  <si>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</si>
  <si>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</si>
  <si>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</si>
  <si>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</si>
  <si>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</si>
  <si>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</si>
  <si>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</si>
  <si>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</si>
  <si>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</si>
  <si>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</si>
  <si>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</si>
  <si>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</si>
  <si>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</si>
  <si>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</si>
  <si>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</si>
  <si>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</si>
  <si>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</si>
  <si>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</si>
  <si>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</si>
  <si>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</si>
  <si>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</si>
  <si>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</si>
  <si>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</si>
  <si>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</si>
  <si>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</si>
  <si>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</si>
  <si>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</si>
  <si>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</si>
  <si>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</si>
  <si>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</si>
  <si>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</si>
  <si>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</si>
  <si>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</si>
  <si>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</si>
  <si>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</si>
  <si>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</si>
  <si>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</si>
  <si>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</si>
  <si>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</si>
  <si>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</si>
  <si>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</si>
  <si>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</si>
  <si>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</si>
  <si>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</si>
  <si>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</si>
  <si>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</si>
  <si>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</si>
  <si>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</si>
  <si>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</si>
  <si>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</si>
  <si>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</si>
  <si>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</si>
  <si>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</si>
  <si>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</si>
  <si>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</si>
  <si>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</si>
  <si>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</si>
  <si>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</si>
  <si>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</si>
  <si>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</si>
  <si>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</si>
  <si>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</si>
  <si>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</si>
  <si>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</si>
  <si>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</si>
  <si>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</si>
  <si>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</si>
  <si>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</si>
  <si>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</si>
  <si>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</si>
  <si>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</si>
  <si>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</si>
  <si>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</si>
  <si>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</si>
  <si>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</si>
  <si>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</si>
  <si>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</si>
  <si>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</si>
  <si>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</si>
  <si>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</si>
  <si>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</si>
  <si>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</si>
  <si>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</si>
  <si>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</si>
  <si>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</si>
  <si>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</si>
  <si>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</si>
  <si>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</si>
  <si>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</si>
  <si>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</si>
  <si>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</si>
  <si>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</si>
  <si>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</si>
  <si>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</si>
  <si>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</si>
  <si>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</si>
  <si>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</si>
  <si>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</si>
  <si>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</si>
  <si>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</si>
  <si>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</si>
  <si>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</si>
  <si>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</si>
  <si>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</si>
  <si>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</si>
  <si>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</si>
  <si>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</si>
  <si>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</si>
  <si>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</si>
  <si>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</si>
  <si>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</si>
  <si>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</si>
  <si>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</si>
  <si>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</si>
  <si>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</si>
  <si>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</si>
  <si>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</si>
  <si>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</si>
  <si>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</si>
  <si>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</si>
  <si>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</si>
  <si>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</si>
  <si>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</si>
  <si>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</si>
  <si>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</si>
  <si>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</si>
  <si>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</si>
  <si>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</si>
  <si>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</si>
  <si>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</si>
  <si>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</si>
  <si>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</si>
  <si>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</si>
  <si>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</si>
  <si>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</si>
  <si>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</si>
  <si>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</si>
  <si>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</si>
  <si>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</si>
  <si>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</si>
  <si>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</si>
  <si>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</si>
  <si>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</si>
  <si>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</si>
  <si>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</si>
  <si>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</si>
  <si>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</si>
  <si>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</si>
  <si>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</si>
  <si>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</si>
  <si>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</si>
  <si>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</si>
  <si>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</si>
  <si>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</si>
  <si>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</si>
  <si>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</si>
  <si>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</si>
  <si>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</si>
  <si>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</si>
  <si>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</si>
  <si>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</si>
  <si>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</si>
  <si>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</si>
  <si>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</si>
  <si>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</si>
  <si>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</si>
  <si>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</si>
  <si>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</si>
  <si>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</si>
  <si>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</si>
  <si>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</si>
  <si>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</si>
  <si>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</si>
  <si>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</si>
  <si>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</si>
  <si>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</si>
  <si>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</si>
  <si>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</si>
  <si>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</si>
  <si>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</si>
  <si>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</si>
  <si>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</si>
  <si>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</si>
  <si>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</si>
  <si>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</si>
  <si>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</si>
  <si>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</si>
  <si>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</si>
  <si>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</si>
  <si>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</si>
  <si>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</si>
  <si>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</si>
  <si>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</si>
  <si>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</si>
  <si>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</si>
  <si>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</si>
  <si>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</si>
  <si>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</si>
  <si>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</si>
  <si>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</si>
  <si>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</si>
  <si>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</si>
  <si>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</si>
  <si>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</si>
  <si>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</si>
  <si>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</si>
  <si>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</si>
  <si>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</si>
  <si>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</si>
  <si>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</si>
  <si>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</si>
  <si>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</si>
  <si>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</si>
  <si>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</si>
  <si>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</si>
  <si>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</si>
  <si>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</si>
  <si>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</si>
  <si>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</si>
  <si>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</si>
  <si>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</si>
  <si>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</si>
  <si>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</si>
  <si>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</si>
  <si>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</si>
  <si>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</si>
  <si>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</si>
  <si>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</si>
  <si>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</si>
  <si>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</si>
  <si>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</si>
  <si>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</si>
  <si>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</si>
  <si>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</si>
  <si>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</si>
  <si>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</si>
  <si>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</si>
  <si>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</si>
  <si>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</si>
  <si>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</si>
  <si>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</si>
  <si>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</si>
  <si>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</si>
  <si>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</si>
  <si>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</si>
  <si>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</si>
  <si>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</si>
  <si>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</si>
  <si>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</si>
  <si>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</si>
  <si>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</si>
  <si>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</si>
  <si>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</si>
  <si>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</si>
  <si>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</si>
  <si>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</si>
  <si>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</si>
  <si>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</si>
  <si>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</si>
  <si>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</si>
  <si>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</si>
  <si>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</si>
  <si>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</si>
  <si>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</si>
  <si>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</si>
  <si>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</si>
  <si>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</si>
  <si>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</si>
  <si>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</si>
  <si>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</si>
  <si>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</si>
  <si>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</si>
  <si>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</si>
  <si>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</si>
  <si>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</si>
  <si>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</si>
  <si>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</si>
  <si>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</si>
  <si>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</si>
  <si>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</si>
  <si>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</si>
  <si>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</si>
  <si>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</si>
  <si>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</si>
  <si>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</si>
  <si>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</si>
  <si>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</si>
  <si>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</si>
  <si>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</si>
  <si>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</si>
  <si>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</si>
  <si>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</si>
  <si>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</si>
  <si>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</si>
  <si>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</si>
  <si>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</si>
  <si>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</si>
  <si>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</si>
  <si>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</si>
  <si>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</si>
  <si>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</si>
  <si>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</si>
  <si>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</si>
  <si>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</si>
  <si>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</si>
  <si>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</si>
  <si>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</si>
  <si>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</si>
  <si>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</si>
  <si>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</si>
  <si>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</si>
  <si>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</si>
  <si>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</si>
  <si>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</si>
  <si>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</si>
  <si>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</si>
  <si>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</si>
  <si>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</si>
  <si>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</si>
  <si>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</si>
  <si>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</si>
  <si>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</si>
  <si>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</si>
  <si>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</si>
  <si>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</si>
  <si>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</si>
  <si>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</si>
  <si>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</si>
  <si>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</si>
  <si>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</si>
  <si>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</si>
  <si>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</si>
  <si>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</si>
  <si>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</si>
  <si>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</si>
  <si>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</si>
  <si>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</si>
  <si>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</si>
  <si>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</si>
  <si>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</si>
  <si>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</si>
  <si>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</si>
  <si>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</si>
  <si>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</si>
  <si>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</si>
  <si>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</si>
  <si>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</si>
  <si>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</si>
  <si>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</si>
  <si>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</si>
  <si>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</si>
  <si>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</si>
  <si>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</si>
  <si>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</si>
  <si>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</si>
  <si>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</si>
  <si>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</si>
  <si>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</si>
  <si>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</si>
  <si>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</si>
  <si>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</si>
  <si>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</si>
  <si>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</si>
  <si>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</si>
  <si>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</si>
  <si>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</si>
  <si>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</si>
  <si>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</si>
  <si>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</si>
  <si>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</si>
  <si>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</si>
  <si>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</si>
  <si>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</si>
  <si>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</si>
  <si>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</si>
  <si>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</si>
  <si>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</si>
  <si>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</si>
  <si>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</si>
  <si>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</si>
  <si>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</si>
  <si>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</si>
  <si>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</si>
  <si>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</si>
  <si>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</si>
  <si>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</si>
  <si>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</si>
  <si>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</si>
  <si>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</si>
  <si>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</si>
  <si>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</si>
  <si>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</si>
  <si>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</si>
  <si>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</si>
  <si>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</si>
  <si>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</si>
  <si>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</si>
  <si>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</si>
  <si>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</si>
  <si>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</si>
  <si>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</si>
  <si>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</si>
  <si>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</si>
  <si>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</si>
  <si>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</si>
  <si>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</si>
  <si>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</si>
  <si>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</si>
  <si>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</si>
  <si>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</si>
  <si>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</si>
  <si>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</si>
  <si>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</si>
  <si>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</si>
  <si>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</si>
  <si>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</si>
  <si>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</si>
  <si>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</si>
  <si>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</si>
  <si>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</si>
  <si>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</si>
  <si>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</si>
  <si>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</si>
  <si>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</si>
  <si>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</si>
  <si>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</si>
  <si>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</si>
  <si>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</si>
  <si>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</si>
  <si>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</si>
  <si>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</si>
  <si>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</si>
  <si>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</si>
  <si>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</si>
  <si>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</si>
  <si>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</si>
  <si>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</si>
  <si>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</si>
  <si>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</si>
  <si>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</si>
  <si>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</si>
  <si>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</si>
  <si>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</si>
  <si>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</si>
  <si>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</si>
  <si>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</si>
  <si>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</si>
  <si>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</si>
  <si>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</si>
  <si>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</si>
  <si>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</si>
  <si>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</si>
  <si>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</si>
  <si>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</si>
  <si>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</si>
  <si>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</si>
  <si>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</si>
  <si>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</si>
  <si>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</si>
  <si>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</si>
  <si>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</si>
  <si>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</si>
  <si>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</si>
  <si>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</si>
  <si>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</si>
  <si>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</si>
  <si>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</si>
  <si>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</si>
  <si>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</si>
  <si>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</si>
  <si>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</si>
  <si>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</si>
  <si>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</si>
  <si>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</si>
  <si>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</si>
  <si>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</si>
  <si>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</si>
  <si>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</si>
  <si>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</si>
  <si>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</si>
  <si>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</si>
  <si>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</si>
  <si>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</si>
  <si>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</si>
  <si>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</si>
  <si>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</si>
  <si>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</si>
  <si>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</si>
  <si>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</si>
  <si>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</si>
  <si>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</si>
  <si>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</si>
  <si>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</si>
  <si>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</si>
  <si>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</si>
  <si>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</si>
  <si>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</si>
  <si>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</si>
  <si>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</si>
  <si>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</si>
  <si>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</si>
  <si>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</si>
  <si>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</si>
  <si>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</si>
  <si>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</si>
  <si>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</si>
  <si>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</si>
  <si>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</si>
  <si>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</si>
  <si>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</si>
  <si>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</si>
  <si>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</si>
  <si>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</si>
  <si>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</si>
  <si>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</si>
  <si>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</si>
  <si>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</si>
  <si>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</si>
  <si>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</si>
  <si>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</si>
  <si>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</si>
  <si>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</si>
  <si>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</si>
  <si>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</si>
  <si>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</si>
  <si>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</si>
  <si>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</si>
  <si>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</si>
  <si>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</si>
  <si>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</si>
  <si>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</si>
  <si>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</si>
  <si>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</si>
  <si>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</si>
  <si>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</si>
  <si>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</si>
  <si>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</si>
  <si>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</si>
  <si>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</si>
  <si>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</si>
  <si>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</si>
  <si>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</si>
  <si>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</si>
  <si>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</si>
  <si>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</si>
  <si>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</si>
  <si>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</si>
  <si>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</si>
  <si>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</si>
  <si>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</si>
  <si>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</si>
  <si>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</si>
  <si>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</si>
  <si>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</si>
  <si>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</si>
  <si>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</si>
  <si>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</si>
  <si>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</si>
  <si>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</si>
  <si>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</si>
  <si>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</si>
  <si>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</si>
  <si>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</si>
  <si>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</si>
  <si>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</si>
  <si>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</si>
  <si>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</si>
  <si>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</si>
  <si>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</si>
  <si>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</si>
  <si>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</si>
  <si>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</si>
  <si>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</si>
  <si>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</si>
  <si>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</si>
  <si>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</si>
  <si>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</si>
  <si>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</si>
  <si>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</si>
  <si>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</si>
  <si>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</si>
  <si>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</si>
  <si>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</si>
  <si>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</si>
  <si>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</si>
  <si>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</si>
  <si>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</si>
  <si>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</si>
  <si>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</si>
  <si>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</si>
  <si>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</si>
  <si>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</si>
  <si>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</si>
  <si>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</si>
  <si>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</si>
  <si>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</si>
  <si>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</si>
  <si>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</si>
  <si>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</si>
  <si>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</si>
  <si>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</si>
  <si>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</si>
  <si>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</si>
  <si>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</si>
  <si>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</si>
  <si>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</si>
  <si>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</si>
  <si>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</si>
  <si>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</si>
  <si>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</si>
  <si>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</si>
  <si>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</si>
  <si>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</si>
  <si>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</si>
  <si>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</si>
  <si>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</si>
  <si>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</si>
  <si>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</si>
  <si>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</si>
  <si>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</si>
  <si>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</si>
  <si>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</si>
  <si>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</si>
  <si>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</si>
  <si>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</si>
  <si>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</si>
  <si>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</si>
  <si>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</si>
  <si>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</si>
  <si>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</si>
  <si>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</si>
  <si>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</si>
  <si>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</si>
  <si>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</si>
  <si>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</si>
  <si>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</si>
  <si>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</si>
  <si>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</si>
  <si>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</si>
  <si>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</si>
  <si>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</si>
  <si>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</si>
  <si>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</si>
  <si>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</si>
  <si>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</si>
  <si>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</si>
  <si>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</si>
  <si>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</si>
  <si>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</si>
  <si>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</si>
  <si>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</si>
  <si>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</si>
  <si>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</si>
  <si>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</si>
  <si>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</si>
  <si>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</si>
  <si>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</si>
  <si>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</si>
  <si>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</si>
  <si>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</si>
  <si>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</si>
  <si>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</si>
  <si>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</si>
  <si>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</si>
  <si>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</si>
  <si>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</si>
  <si>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</si>
  <si>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</si>
  <si>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</si>
  <si>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</si>
  <si>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</si>
  <si>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</si>
  <si>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</si>
  <si>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</si>
  <si>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</si>
  <si>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</si>
  <si>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</si>
  <si>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</si>
  <si>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</si>
  <si>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</si>
  <si>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</si>
  <si>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</si>
  <si>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</si>
  <si>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</si>
  <si>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</si>
  <si>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</si>
  <si>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</si>
  <si>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</si>
  <si>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</si>
  <si>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</si>
  <si>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</si>
  <si>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</si>
  <si>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</si>
  <si>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</si>
  <si>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</si>
  <si>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</si>
  <si>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</si>
  <si>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</si>
  <si>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</si>
  <si>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</si>
  <si>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</si>
  <si>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</si>
  <si>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</si>
  <si>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</si>
  <si>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</si>
  <si>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</si>
  <si>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</si>
  <si>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</si>
  <si>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</si>
  <si>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</si>
  <si>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</si>
  <si>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</si>
  <si>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</si>
  <si>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</si>
  <si>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</si>
  <si>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</si>
  <si>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</si>
  <si>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</si>
  <si>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</si>
  <si>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</si>
  <si>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</si>
  <si>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</si>
  <si>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</si>
  <si>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</si>
  <si>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</si>
  <si>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</si>
  <si>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</si>
  <si>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</si>
  <si>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</si>
  <si>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</si>
  <si>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</si>
  <si>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</si>
  <si>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</si>
  <si>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</si>
  <si>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</si>
  <si>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</si>
  <si>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</si>
  <si>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</si>
  <si>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</si>
  <si>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</si>
  <si>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</si>
  <si>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</si>
  <si>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</si>
  <si>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</si>
  <si>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</si>
  <si>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</si>
  <si>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</si>
  <si>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</si>
  <si>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</si>
  <si>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</si>
  <si>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</si>
  <si>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</si>
  <si>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</si>
  <si>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</si>
  <si>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</si>
  <si>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</si>
  <si>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</si>
  <si>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</si>
  <si>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</si>
  <si>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</si>
  <si>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</si>
  <si>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</si>
  <si>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</si>
  <si>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</si>
  <si>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</si>
  <si>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</si>
  <si>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</si>
  <si>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</si>
  <si>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</si>
  <si>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</si>
  <si>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</si>
  <si>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</si>
  <si>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</si>
  <si>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</si>
  <si>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</si>
  <si>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</si>
  <si>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</si>
  <si>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</si>
  <si>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</si>
  <si>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</si>
  <si>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</si>
  <si>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</si>
  <si>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</si>
  <si>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</si>
  <si>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</si>
  <si>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</si>
  <si>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</si>
  <si>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</si>
  <si>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</si>
  <si>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</si>
  <si>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</si>
  <si>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</si>
  <si>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</si>
  <si>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</si>
  <si>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</si>
  <si>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</si>
  <si>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</si>
  <si>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</si>
  <si>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</si>
  <si>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</si>
  <si>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</si>
  <si>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</si>
  <si>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</si>
  <si>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</si>
  <si>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</si>
  <si>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</si>
  <si>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</si>
  <si>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</si>
  <si>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</si>
  <si>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</si>
  <si>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</si>
  <si>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</si>
  <si>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</si>
  <si>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</si>
  <si>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</si>
  <si>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</si>
  <si>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</si>
  <si>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</si>
  <si>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</si>
  <si>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</si>
  <si>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</si>
  <si>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</si>
  <si>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</si>
  <si>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</si>
  <si>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</si>
  <si>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</si>
  <si>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</si>
  <si>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</si>
  <si>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</si>
  <si>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</si>
  <si>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</si>
  <si>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</si>
  <si>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</si>
  <si>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</si>
  <si>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</si>
  <si>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</si>
  <si>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</si>
  <si>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</si>
  <si>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</si>
  <si>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</si>
  <si>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</si>
  <si>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</si>
  <si>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</si>
  <si>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</si>
  <si>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</si>
  <si>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</si>
  <si>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</si>
  <si>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</si>
  <si>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</si>
  <si>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</si>
  <si>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</si>
  <si>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</si>
  <si>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</si>
  <si>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</si>
  <si>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</si>
  <si>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</si>
  <si>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</si>
  <si>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</si>
  <si>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</si>
  <si>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</si>
  <si>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</si>
  <si>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</si>
  <si>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</si>
  <si>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</si>
  <si>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</si>
  <si>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</si>
  <si>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</si>
  <si>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</si>
  <si>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</si>
  <si>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</si>
  <si>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</si>
  <si>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</si>
  <si>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</si>
  <si>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</si>
  <si>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</si>
  <si>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</si>
  <si>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</si>
  <si>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</si>
  <si>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</si>
  <si>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</si>
  <si>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</si>
  <si>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</si>
  <si>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</si>
  <si>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</si>
  <si>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</si>
  <si>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</si>
  <si>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</si>
  <si>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</si>
  <si>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</si>
  <si>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</si>
  <si>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</si>
  <si>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</si>
  <si>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</si>
  <si>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</si>
  <si>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</si>
  <si>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</si>
  <si>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</si>
  <si>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</si>
  <si>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</si>
  <si>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</si>
  <si>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</si>
  <si>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</si>
  <si>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</si>
  <si>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</si>
  <si>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</si>
  <si>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</si>
  <si>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</si>
  <si>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</si>
  <si>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</si>
  <si>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</si>
  <si>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</si>
  <si>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</si>
  <si>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</si>
  <si>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</si>
  <si>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</si>
  <si>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</si>
  <si>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</si>
  <si>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</si>
  <si>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</si>
  <si>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</si>
  <si>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</si>
  <si>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</si>
  <si>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</si>
  <si>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</si>
  <si>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</si>
  <si>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</si>
  <si>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</si>
  <si>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</si>
  <si>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</si>
  <si>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</si>
  <si>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</si>
  <si>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</si>
  <si>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</si>
  <si>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</si>
  <si>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</si>
  <si>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</si>
  <si>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</si>
  <si>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</si>
  <si>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</si>
  <si>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</si>
  <si>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</si>
  <si>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</si>
  <si>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</si>
  <si>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</si>
  <si>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</si>
  <si>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</si>
  <si>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</si>
  <si>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</si>
  <si>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</si>
  <si>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</si>
  <si>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</si>
  <si>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</si>
  <si>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</si>
  <si>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</si>
  <si>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</si>
  <si>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</si>
  <si>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</si>
  <si>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</si>
  <si>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</si>
  <si>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</si>
  <si>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</si>
  <si>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</si>
  <si>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</si>
  <si>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</si>
  <si>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</si>
  <si>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</si>
  <si>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</si>
  <si>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</si>
  <si>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</si>
  <si>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</si>
  <si>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</si>
  <si>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</si>
  <si>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</si>
  <si>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</si>
  <si>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</si>
  <si>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</si>
  <si>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</si>
  <si>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</si>
  <si>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</si>
  <si>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</si>
  <si>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</si>
  <si>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</si>
  <si>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</si>
  <si>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</si>
  <si>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</si>
  <si>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</si>
  <si>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</si>
  <si>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</si>
  <si>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</si>
  <si>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</si>
  <si>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</si>
  <si>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</si>
  <si>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</si>
  <si>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</si>
  <si>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</si>
  <si>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</si>
  <si>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</si>
  <si>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</si>
  <si>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</si>
  <si>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</si>
  <si>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</si>
  <si>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</si>
  <si>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</si>
  <si>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</si>
  <si>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</si>
  <si>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</si>
  <si>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</si>
  <si>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</si>
  <si>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</si>
  <si>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</si>
  <si>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</si>
  <si>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</si>
  <si>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</si>
  <si>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</si>
  <si>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</si>
  <si>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</si>
  <si>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</si>
  <si>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</si>
  <si>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</si>
  <si>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</si>
  <si>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</si>
  <si>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</si>
  <si>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</si>
  <si>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</si>
  <si>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</si>
  <si>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</si>
  <si>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</si>
  <si>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</si>
  <si>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</si>
  <si>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</si>
  <si>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</si>
  <si>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</si>
  <si>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</si>
  <si>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</si>
  <si>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</si>
  <si>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</si>
  <si>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</si>
  <si>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</si>
  <si>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</si>
  <si>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</si>
  <si>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</si>
  <si>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</si>
  <si>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</si>
  <si>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</si>
  <si>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</si>
  <si>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</si>
  <si>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</si>
  <si>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</si>
  <si>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</si>
  <si>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</si>
  <si>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</si>
  <si>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</si>
  <si>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</si>
  <si>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</si>
  <si>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</si>
  <si>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</si>
  <si>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</si>
  <si>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</si>
  <si>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</si>
  <si>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</si>
  <si>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</si>
  <si>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</si>
  <si>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</si>
  <si>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</si>
  <si>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</si>
  <si>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</si>
  <si>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</si>
  <si>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</si>
  <si>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</si>
  <si>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</si>
  <si>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</si>
  <si>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</si>
  <si>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</si>
  <si>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</si>
  <si>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</si>
  <si>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</si>
  <si>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</si>
  <si>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</si>
  <si>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</si>
  <si>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</si>
  <si>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</si>
  <si>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</si>
  <si>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</si>
  <si>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</si>
  <si>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</si>
  <si>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</si>
  <si>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</si>
  <si>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</si>
  <si>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</si>
  <si>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</si>
  <si>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</si>
  <si>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</si>
  <si>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</si>
  <si>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</si>
  <si>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</si>
  <si>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</si>
  <si>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</si>
  <si>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</si>
  <si>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</si>
  <si>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</si>
  <si>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</si>
  <si>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</si>
  <si>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</si>
  <si>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</si>
  <si>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</si>
  <si>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</si>
  <si>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</si>
  <si>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</si>
  <si>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</si>
  <si>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</si>
  <si>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</si>
  <si>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</si>
  <si>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</si>
  <si>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</si>
  <si>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</si>
  <si>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</si>
  <si>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</si>
  <si>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</si>
  <si>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</si>
  <si>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</si>
  <si>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</si>
  <si>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</si>
  <si>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</si>
  <si>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</si>
  <si>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</si>
  <si>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</si>
  <si>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</si>
  <si>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</si>
  <si>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</si>
  <si>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</si>
  <si>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</si>
  <si>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</si>
  <si>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</si>
  <si>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</si>
  <si>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</si>
  <si>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</si>
  <si>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</si>
  <si>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</si>
  <si>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</si>
  <si>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</si>
  <si>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</si>
  <si>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</si>
  <si>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</si>
  <si>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</si>
  <si>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</si>
  <si>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</si>
  <si>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</si>
  <si>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</si>
  <si>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</si>
  <si>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</si>
  <si>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</si>
  <si>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</si>
  <si>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</si>
  <si>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</si>
  <si>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</si>
  <si>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</si>
  <si>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</si>
  <si>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</si>
  <si>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</si>
  <si>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</si>
  <si>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</si>
  <si>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</si>
  <si>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</si>
  <si>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</si>
  <si>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</si>
  <si>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</si>
  <si>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</si>
  <si>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</si>
  <si>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</si>
  <si>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</si>
  <si>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</si>
  <si>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</si>
  <si>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</si>
  <si>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</si>
  <si>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</si>
  <si>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</si>
  <si>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</si>
  <si>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</si>
  <si>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</si>
  <si>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</si>
  <si>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</si>
  <si>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</si>
  <si>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</si>
  <si>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</si>
  <si>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</si>
  <si>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</si>
  <si>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</si>
  <si>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</si>
  <si>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</si>
  <si>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</si>
  <si>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</si>
  <si>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</si>
  <si>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</si>
  <si>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</si>
  <si>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</si>
  <si>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</si>
  <si>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</si>
  <si>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</si>
  <si>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</si>
  <si>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</si>
  <si>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</si>
  <si>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</si>
  <si>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</si>
  <si>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</si>
  <si>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</si>
  <si>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</si>
  <si>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</si>
  <si>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</si>
  <si>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</si>
  <si>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</si>
  <si>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</si>
  <si>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</si>
  <si>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</si>
  <si>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</si>
  <si>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</si>
  <si>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</si>
  <si>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</si>
  <si>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</si>
  <si>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</si>
  <si>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</si>
  <si>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</si>
  <si>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</si>
  <si>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</si>
  <si>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</si>
  <si>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</si>
  <si>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</si>
  <si>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</si>
  <si>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</si>
  <si>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</si>
  <si>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</si>
  <si>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</si>
  <si>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</si>
  <si>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</si>
  <si>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</si>
  <si>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</si>
  <si>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</si>
  <si>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</si>
  <si>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</si>
  <si>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</si>
  <si>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</si>
  <si>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</si>
  <si>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</si>
  <si>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</si>
  <si>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</si>
  <si>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</si>
  <si>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</si>
  <si>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</si>
  <si>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</si>
  <si>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</si>
  <si>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</si>
  <si>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</si>
  <si>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</si>
  <si>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</si>
  <si>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</si>
  <si>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</si>
  <si>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</si>
  <si>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</si>
  <si>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</si>
  <si>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</si>
  <si>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</si>
  <si>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</si>
  <si>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</si>
  <si>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</si>
  <si>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</si>
  <si>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</si>
  <si>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</si>
  <si>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</si>
  <si>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</si>
  <si>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</si>
  <si>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</si>
  <si>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</si>
  <si>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</si>
  <si>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</si>
  <si>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</si>
  <si>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</si>
  <si>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</si>
  <si>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</si>
  <si>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</si>
  <si>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</si>
  <si>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</si>
  <si>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</si>
  <si>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</si>
  <si>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</si>
  <si>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</si>
  <si>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</si>
  <si>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</si>
  <si>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</si>
  <si>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</si>
  <si>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</si>
  <si>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</si>
  <si>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</si>
  <si>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</si>
  <si>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</si>
  <si>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</si>
  <si>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</si>
  <si>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</si>
  <si>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</si>
  <si>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</si>
  <si>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</si>
  <si>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</si>
  <si>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</si>
  <si>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</si>
  <si>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</si>
  <si>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</si>
  <si>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</si>
  <si>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</si>
  <si>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</si>
  <si>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</si>
  <si>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</si>
  <si>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</si>
  <si>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</si>
  <si>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</si>
  <si>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</si>
  <si>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</si>
  <si>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</si>
  <si>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</si>
  <si>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</si>
  <si>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</si>
  <si>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</si>
  <si>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</si>
  <si>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</si>
  <si>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</si>
  <si>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</si>
  <si>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</si>
  <si>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</si>
  <si>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</si>
  <si>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</si>
  <si>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</si>
  <si>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</si>
  <si>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</si>
  <si>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</si>
  <si>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</si>
  <si>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</si>
  <si>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</si>
  <si>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</si>
  <si>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</si>
  <si>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</si>
  <si>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</si>
  <si>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</si>
  <si>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</si>
  <si>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</si>
  <si>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</si>
  <si>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</si>
  <si>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</si>
  <si>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</si>
  <si>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</si>
  <si>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</si>
  <si>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</si>
  <si>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</si>
  <si>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</si>
  <si>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</si>
  <si>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</si>
  <si>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</si>
  <si>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</si>
  <si>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</si>
  <si>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</si>
  <si>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</si>
  <si>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</si>
  <si>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</si>
  <si>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</si>
  <si>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</si>
  <si>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</si>
  <si>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</si>
  <si>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</si>
  <si>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</si>
  <si>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</si>
  <si>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</si>
  <si>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</si>
  <si>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</si>
  <si>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</si>
  <si>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</si>
  <si>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</si>
  <si>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</si>
  <si>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</si>
  <si>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</si>
  <si>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</si>
  <si>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</si>
  <si>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</si>
  <si>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</si>
  <si>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</si>
  <si>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</si>
  <si>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</si>
  <si>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</si>
  <si>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</si>
  <si>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</si>
  <si>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</si>
  <si>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</si>
  <si>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</si>
  <si>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</si>
  <si>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</si>
  <si>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</si>
  <si>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</si>
  <si>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</si>
  <si>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</si>
  <si>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</si>
  <si>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</si>
  <si>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</si>
  <si>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</si>
  <si>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</si>
  <si>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</si>
  <si>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</si>
  <si>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</si>
  <si>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</si>
  <si>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</si>
  <si>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</si>
  <si>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</si>
  <si>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</si>
  <si>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</si>
  <si>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</si>
  <si>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</si>
  <si>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</si>
  <si>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</si>
  <si>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</si>
  <si>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</si>
  <si>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</si>
  <si>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</si>
  <si>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</si>
  <si>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</si>
  <si>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</si>
  <si>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</si>
  <si>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</si>
  <si>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</si>
  <si>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</si>
  <si>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</si>
  <si>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</si>
  <si>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</si>
  <si>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</si>
  <si>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</si>
  <si>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</si>
  <si>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</si>
  <si>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</si>
  <si>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</si>
  <si>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</si>
  <si>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</si>
  <si>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</si>
  <si>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</si>
  <si>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</si>
  <si>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</si>
  <si>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</si>
  <si>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</si>
  <si>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</si>
  <si>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</si>
  <si>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</si>
  <si>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</si>
  <si>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</si>
  <si>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</si>
  <si>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</si>
  <si>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</si>
  <si>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</si>
  <si>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</si>
  <si>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</si>
  <si>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</si>
  <si>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</si>
  <si>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</si>
  <si>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</si>
  <si>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</si>
  <si>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</si>
  <si>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</si>
  <si>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</si>
  <si>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</si>
  <si>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</si>
  <si>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</si>
  <si>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</si>
  <si>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</si>
  <si>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</si>
  <si>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</si>
  <si>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</si>
  <si>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</si>
  <si>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</si>
  <si>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</si>
  <si>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</si>
  <si>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</si>
  <si>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</si>
  <si>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</si>
  <si>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</si>
  <si>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</si>
  <si>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</si>
  <si>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</si>
  <si>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</si>
  <si>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</si>
  <si>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</si>
  <si>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</si>
  <si>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</si>
  <si>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</si>
  <si>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</si>
  <si>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</si>
  <si>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</si>
  <si>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</si>
  <si>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</si>
  <si>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</si>
  <si>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</si>
  <si>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</si>
  <si>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</si>
  <si>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</si>
  <si>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</si>
  <si>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</si>
  <si>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</si>
  <si>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</si>
  <si>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</si>
  <si>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</si>
  <si>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</si>
  <si>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</si>
  <si>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</si>
  <si>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</si>
  <si>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</si>
  <si>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</si>
  <si>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</si>
  <si>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</si>
  <si>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</si>
  <si>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</si>
  <si>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</si>
  <si>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</si>
  <si>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</si>
  <si>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</si>
  <si>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</si>
  <si>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</si>
  <si>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</si>
  <si>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</si>
  <si>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</si>
  <si>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</si>
  <si>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</si>
  <si>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</si>
  <si>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</si>
  <si>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</si>
  <si>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</si>
  <si>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</si>
  <si>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</si>
  <si>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</si>
  <si>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</si>
  <si>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</si>
  <si>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</si>
  <si>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</si>
  <si>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</si>
  <si>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</si>
  <si>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</si>
  <si>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</si>
  <si>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</si>
  <si>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</si>
  <si>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</si>
  <si>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</si>
  <si>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</si>
  <si>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</si>
  <si>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</si>
  <si>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</si>
  <si>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</si>
  <si>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</si>
  <si>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</si>
  <si>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</si>
  <si>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</si>
  <si>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</si>
  <si>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</si>
  <si>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</si>
  <si>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</si>
  <si>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</si>
  <si>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</si>
  <si>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</si>
  <si>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</si>
  <si>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</si>
  <si>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</si>
  <si>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</si>
  <si>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</si>
  <si>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</si>
  <si>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</si>
  <si>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</si>
  <si>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</si>
  <si>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</si>
  <si>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</si>
  <si>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</si>
  <si>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</si>
  <si>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</si>
  <si>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</si>
  <si>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</si>
  <si>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</si>
  <si>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</si>
  <si>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</si>
  <si>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</si>
  <si>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</si>
  <si>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</si>
  <si>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</si>
  <si>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</si>
  <si>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</si>
  <si>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</si>
  <si>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</si>
  <si>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</si>
  <si>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</si>
  <si>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</si>
  <si>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</si>
  <si>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</si>
  <si>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</si>
  <si>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</si>
  <si>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</si>
  <si>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</si>
  <si>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</si>
  <si>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</si>
  <si>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</si>
  <si>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</si>
  <si>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</si>
  <si>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</si>
  <si>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</si>
  <si>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</si>
  <si>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</si>
  <si>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</si>
  <si>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</si>
  <si>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</si>
  <si>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</si>
  <si>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</si>
  <si>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</si>
  <si>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</si>
  <si>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</si>
  <si>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</si>
  <si>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</si>
  <si>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</si>
  <si>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</si>
  <si>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</si>
  <si>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</si>
  <si>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</si>
  <si>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</si>
  <si>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</si>
  <si>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</si>
  <si>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</si>
  <si>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</si>
  <si>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</si>
  <si>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</si>
  <si>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</si>
  <si>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</si>
  <si>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</si>
  <si>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</si>
  <si>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</si>
  <si>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</si>
  <si>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</si>
  <si>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</si>
  <si>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</si>
  <si>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</si>
  <si>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</si>
  <si>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</si>
  <si>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</si>
  <si>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</si>
  <si>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</si>
  <si>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</si>
  <si>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</si>
  <si>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</si>
  <si>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</si>
  <si>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</si>
  <si>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</si>
  <si>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</si>
  <si>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</si>
  <si>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</si>
  <si>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</si>
  <si>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</si>
  <si>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</si>
  <si>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</si>
  <si>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</si>
  <si>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</si>
  <si>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</si>
  <si>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</si>
  <si>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</si>
  <si>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</si>
  <si>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</si>
  <si>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</si>
  <si>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</si>
  <si>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</si>
  <si>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</si>
  <si>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</si>
  <si>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</si>
  <si>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</si>
  <si>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</si>
  <si>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</si>
  <si>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</si>
  <si>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</si>
  <si>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</si>
  <si>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</si>
  <si>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</si>
  <si>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</si>
  <si>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</si>
  <si>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</si>
  <si>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</si>
  <si>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</si>
  <si>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</si>
  <si>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</si>
  <si>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</si>
  <si>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</si>
  <si>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</si>
  <si>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</si>
  <si>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</si>
  <si>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</si>
  <si>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</si>
  <si>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</si>
  <si>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</si>
  <si>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</si>
  <si>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</si>
  <si>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</si>
  <si>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</si>
  <si>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</si>
  <si>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</si>
  <si>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</si>
  <si>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</si>
  <si>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</si>
  <si>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</si>
  <si>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</si>
  <si>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</si>
  <si>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</si>
  <si>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</si>
  <si>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</si>
  <si>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</si>
  <si>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</si>
  <si>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</si>
  <si>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</si>
  <si>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</si>
  <si>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</si>
  <si>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</si>
  <si>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</si>
  <si>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</si>
  <si>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</si>
  <si>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</si>
  <si>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</si>
  <si>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</si>
  <si>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</si>
  <si>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</si>
  <si>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</si>
  <si>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</si>
  <si>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</si>
  <si>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</si>
  <si>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</si>
  <si>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</si>
  <si>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</si>
  <si>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</si>
  <si>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</si>
  <si>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</si>
  <si>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</si>
  <si>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</si>
  <si>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</si>
  <si>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</si>
  <si>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</si>
  <si>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</si>
  <si>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</si>
  <si>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</si>
  <si>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</si>
  <si>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</si>
  <si>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</si>
  <si>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</si>
  <si>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</si>
  <si>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</si>
  <si>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</si>
  <si>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</si>
  <si>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</si>
  <si>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</si>
  <si>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</si>
  <si>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</si>
  <si>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</si>
  <si>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</si>
  <si>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</si>
  <si>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</si>
  <si>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</si>
  <si>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</si>
  <si>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</si>
  <si>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</si>
  <si>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</si>
  <si>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</si>
  <si>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</si>
  <si>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</si>
  <si>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</si>
  <si>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</si>
  <si>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</si>
  <si>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</si>
  <si>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</si>
  <si>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</si>
  <si>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</si>
  <si>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</si>
  <si>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</si>
  <si>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</si>
  <si>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</si>
  <si>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</si>
  <si>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</si>
  <si>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</si>
  <si>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</si>
  <si>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</si>
  <si>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</si>
  <si>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</si>
  <si>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</si>
  <si>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</si>
  <si>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</si>
  <si>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</si>
  <si>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</si>
  <si>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</si>
  <si>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</si>
  <si>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</si>
  <si>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</si>
  <si>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</si>
  <si>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</si>
  <si>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</si>
  <si>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</si>
  <si>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</si>
  <si>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</si>
  <si>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</si>
  <si>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</si>
  <si>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</si>
  <si>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</si>
  <si>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</si>
  <si>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</si>
  <si>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</si>
  <si>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</si>
  <si>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</si>
  <si>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</si>
  <si>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</si>
  <si>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</si>
  <si>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</si>
  <si>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</si>
  <si>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</si>
  <si>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</si>
  <si>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</si>
  <si>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</si>
  <si>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</si>
  <si>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</si>
  <si>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</si>
  <si>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</si>
  <si>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</si>
  <si>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</si>
  <si>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</si>
  <si>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</si>
  <si>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</si>
  <si>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</si>
  <si>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</si>
  <si>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</si>
  <si>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</si>
  <si>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</si>
  <si>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</si>
  <si>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</si>
  <si>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</si>
  <si>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</si>
  <si>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</si>
  <si>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</si>
  <si>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</si>
  <si>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</si>
  <si>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</si>
  <si>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</si>
  <si>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</si>
  <si>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</si>
  <si>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</si>
  <si>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</si>
  <si>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</si>
  <si>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</si>
  <si>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</si>
  <si>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</si>
  <si>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</si>
  <si>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</si>
  <si>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</si>
  <si>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</si>
  <si>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</si>
  <si>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</si>
  <si>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</si>
  <si>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</si>
  <si>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</si>
  <si>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</si>
  <si>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</si>
  <si>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</si>
  <si>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</si>
  <si>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</si>
  <si>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</si>
  <si>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</si>
  <si>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</si>
  <si>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</si>
  <si>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</si>
  <si>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</si>
  <si>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</si>
  <si>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</si>
  <si>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</si>
  <si>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</si>
  <si>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</si>
  <si>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</si>
  <si>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</si>
  <si>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</si>
  <si>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</si>
  <si>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</si>
  <si>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</si>
  <si>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</si>
  <si>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</si>
  <si>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</si>
  <si>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</si>
  <si>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</si>
  <si>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</si>
  <si>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</si>
  <si>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</si>
  <si>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</si>
  <si>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</si>
  <si>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</si>
  <si>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</si>
  <si>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</si>
  <si>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</si>
  <si>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</si>
  <si>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</si>
  <si>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</si>
  <si>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</si>
  <si>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</si>
  <si>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</si>
  <si>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</si>
  <si>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</si>
  <si>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</si>
  <si>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</si>
  <si>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</si>
  <si>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</si>
  <si>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</si>
  <si>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</si>
  <si>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</si>
  <si>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</si>
  <si>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</si>
  <si>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</si>
  <si>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</si>
  <si>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</si>
  <si>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</si>
  <si>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</si>
  <si>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</si>
  <si>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</si>
  <si>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</si>
  <si>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</si>
  <si>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</si>
  <si>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</si>
  <si>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</si>
  <si>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</si>
  <si>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</si>
  <si>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</si>
  <si>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</si>
  <si>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</si>
  <si>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</si>
  <si>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</si>
  <si>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</si>
  <si>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</si>
  <si>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</si>
  <si>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</si>
  <si>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</si>
  <si>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</si>
  <si>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</si>
  <si>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</si>
  <si>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</si>
  <si>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</si>
  <si>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</si>
  <si>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</si>
  <si>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</si>
  <si>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</si>
  <si>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</si>
  <si>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</si>
  <si>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</si>
  <si>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</si>
  <si>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</si>
  <si>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</si>
  <si>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</si>
  <si>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</si>
  <si>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</si>
  <si>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</si>
  <si>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</si>
  <si>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</si>
  <si>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</si>
  <si>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</si>
  <si>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</si>
  <si>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</si>
  <si>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</si>
  <si>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</si>
  <si>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</si>
  <si>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</si>
  <si>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</si>
  <si>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</si>
  <si>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</si>
  <si>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</si>
  <si>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</si>
  <si>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</si>
  <si>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</si>
  <si>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</si>
  <si>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</si>
  <si>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</si>
  <si>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</si>
  <si>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</si>
  <si>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</si>
  <si>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</si>
  <si>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</si>
  <si>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</si>
  <si>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</si>
  <si>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</si>
  <si>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</si>
  <si>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</si>
  <si>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</si>
  <si>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</si>
  <si>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</si>
  <si>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</si>
  <si>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</si>
  <si>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</si>
  <si>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</si>
  <si>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</si>
  <si>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</si>
  <si>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</si>
  <si>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</si>
  <si>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</si>
  <si>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</si>
  <si>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</si>
  <si>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</si>
  <si>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</si>
  <si>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</si>
  <si>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</si>
  <si>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</si>
  <si>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</si>
  <si>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</si>
  <si>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</si>
  <si>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</si>
  <si>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</si>
  <si>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</si>
  <si>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</si>
  <si>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</si>
  <si>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</si>
  <si>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</si>
  <si>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</si>
  <si>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</si>
  <si>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</si>
  <si>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</si>
  <si>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</si>
  <si>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</si>
  <si>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</si>
  <si>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</si>
  <si>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</si>
  <si>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</si>
  <si>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</si>
  <si>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</si>
  <si>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</si>
  <si>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</si>
  <si>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</si>
  <si>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</si>
  <si>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</si>
  <si>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</si>
  <si>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</si>
  <si>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</si>
  <si>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</si>
  <si>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</si>
  <si>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</si>
  <si>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</si>
  <si>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</si>
  <si>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</si>
  <si>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</si>
  <si>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</si>
  <si>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</si>
  <si>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</si>
  <si>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</si>
  <si>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</si>
  <si>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</si>
  <si>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</si>
  <si>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</si>
  <si>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</si>
  <si>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</si>
  <si>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</si>
  <si>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</si>
  <si>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</si>
  <si>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</si>
  <si>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</si>
  <si>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</si>
  <si>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</si>
  <si>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</si>
  <si>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</si>
  <si>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</si>
  <si>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</si>
  <si>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</si>
  <si>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</si>
  <si>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</si>
  <si>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</si>
  <si>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</si>
  <si>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</si>
  <si>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</si>
  <si>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</si>
  <si>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</si>
  <si>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</si>
  <si>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</si>
  <si>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</si>
  <si>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</si>
  <si>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</si>
  <si>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</si>
  <si>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</si>
  <si>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</si>
  <si>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</si>
  <si>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</si>
  <si>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</si>
  <si>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</si>
  <si>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</si>
  <si>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</si>
  <si>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</si>
  <si>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</si>
  <si>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</si>
  <si>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</si>
  <si>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</si>
  <si>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</si>
  <si>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</si>
  <si>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</si>
  <si>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</si>
  <si>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</si>
  <si>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</si>
  <si>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</si>
  <si>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</si>
  <si>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</si>
  <si>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</si>
  <si>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</si>
  <si>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</si>
  <si>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</si>
  <si>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</si>
  <si>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</si>
  <si>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</si>
  <si>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</si>
  <si>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</si>
  <si>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</si>
  <si>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</si>
  <si>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</si>
  <si>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</si>
  <si>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</si>
  <si>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</si>
  <si>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</si>
  <si>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</si>
  <si>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</si>
  <si>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</si>
  <si>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</si>
  <si>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</si>
  <si>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</si>
  <si>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</si>
  <si>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</si>
  <si>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</si>
  <si>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</si>
  <si>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</si>
  <si>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</si>
  <si>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</si>
  <si>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</si>
  <si>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</si>
  <si>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</si>
  <si>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</si>
  <si>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</si>
  <si>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</si>
  <si>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</si>
  <si>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</si>
  <si>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</si>
  <si>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</si>
  <si>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</si>
  <si>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</si>
  <si>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</si>
  <si>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</si>
  <si>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</si>
  <si>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</si>
  <si>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</si>
  <si>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</si>
  <si>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</si>
  <si>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</si>
  <si>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</si>
  <si>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</si>
  <si>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</si>
  <si>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</si>
  <si>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</si>
  <si>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</si>
  <si>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</si>
  <si>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</si>
  <si>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</si>
  <si>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</si>
  <si>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</si>
  <si>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</si>
  <si>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</si>
  <si>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</si>
  <si>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</si>
  <si>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</si>
  <si>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</si>
  <si>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</si>
  <si>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</si>
  <si>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</si>
  <si>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</si>
  <si>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</si>
  <si>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</si>
  <si>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</si>
  <si>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</si>
  <si>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</si>
  <si>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</si>
  <si>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</si>
  <si>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</si>
  <si>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</si>
  <si>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</si>
  <si>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</si>
  <si>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</si>
  <si>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</si>
  <si>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</si>
  <si>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</si>
  <si>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</si>
  <si>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</si>
  <si>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</si>
  <si>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</si>
  <si>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</si>
  <si>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</si>
  <si>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</si>
  <si>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</si>
  <si>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</si>
  <si>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</si>
  <si>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</si>
  <si>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</si>
  <si>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</si>
  <si>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</si>
  <si>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</si>
  <si>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</si>
  <si>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</si>
  <si>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</si>
  <si>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</si>
  <si>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</si>
  <si>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</si>
  <si>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</si>
  <si>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</si>
  <si>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</si>
  <si>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</si>
  <si>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</si>
  <si>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</si>
  <si>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</si>
  <si>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</si>
  <si>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</si>
  <si>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</si>
  <si>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</si>
  <si>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</si>
  <si>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</si>
  <si>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</si>
  <si>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</si>
  <si>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</si>
  <si>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</si>
  <si>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</si>
  <si>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</si>
  <si>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</si>
  <si>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</si>
  <si>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</si>
  <si>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</si>
  <si>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</si>
  <si>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</si>
  <si>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</si>
  <si>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</si>
  <si>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</si>
  <si>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</si>
  <si>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</si>
  <si>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</si>
  <si>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</si>
  <si>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</si>
  <si>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</si>
  <si>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</si>
  <si>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</si>
  <si>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</si>
  <si>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</si>
  <si>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</si>
  <si>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</si>
  <si>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</si>
  <si>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</si>
  <si>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</si>
  <si>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</si>
  <si>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</si>
  <si>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</si>
  <si>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</si>
  <si>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</si>
  <si>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</si>
  <si>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</si>
  <si>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</si>
  <si>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</si>
  <si>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</si>
  <si>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</si>
  <si>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</si>
  <si>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</si>
  <si>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</si>
  <si>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</si>
  <si>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</si>
  <si>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</si>
  <si>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</si>
  <si>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</si>
  <si>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</si>
  <si>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</si>
  <si>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</si>
  <si>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</si>
  <si>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</si>
  <si>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</si>
  <si>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</si>
  <si>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</si>
  <si>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</si>
  <si>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</si>
  <si>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</si>
  <si>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</si>
  <si>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</si>
  <si>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</si>
  <si>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</si>
  <si>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</si>
  <si>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</si>
  <si>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</si>
  <si>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</si>
  <si>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</si>
  <si>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</si>
  <si>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</si>
  <si>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</si>
  <si>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</si>
  <si>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</si>
  <si>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</si>
  <si>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</si>
  <si>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</si>
  <si>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</si>
  <si>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</si>
  <si>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</si>
  <si>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</si>
  <si>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</si>
  <si>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</si>
  <si>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</si>
  <si>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</si>
  <si>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</si>
  <si>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</si>
  <si>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</si>
  <si>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</si>
  <si>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</si>
  <si>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</si>
  <si>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</si>
  <si>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</si>
  <si>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</si>
  <si>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</si>
  <si>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</si>
  <si>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</si>
  <si>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</si>
  <si>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</si>
  <si>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</si>
  <si>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</si>
  <si>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</si>
  <si>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</si>
  <si>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</si>
  <si>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</si>
  <si>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</si>
  <si>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</si>
  <si>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</si>
  <si>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</si>
  <si>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</si>
  <si>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</si>
  <si>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</si>
  <si>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</si>
  <si>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</si>
  <si>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</si>
  <si>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</si>
  <si>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</si>
  <si>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</si>
  <si>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</si>
  <si>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</si>
  <si>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</si>
  <si>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</si>
  <si>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</si>
  <si>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</si>
  <si>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</si>
  <si>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</si>
  <si>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</si>
  <si>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</si>
  <si>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</si>
  <si>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</si>
  <si>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</si>
  <si>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</si>
  <si>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</si>
  <si>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</si>
  <si>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</si>
  <si>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</si>
  <si>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</si>
  <si>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</si>
  <si>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</si>
  <si>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</si>
  <si>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</si>
  <si>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</si>
  <si>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</si>
  <si>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</si>
  <si>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</si>
  <si>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</si>
  <si>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</si>
  <si>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</si>
  <si>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</si>
  <si>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</si>
  <si>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</si>
  <si>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</si>
  <si>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</si>
  <si>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</si>
  <si>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</si>
  <si>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</si>
  <si>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</si>
  <si>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</si>
  <si>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</si>
  <si>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</si>
  <si>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</si>
  <si>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</si>
  <si>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</si>
  <si>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</si>
  <si>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</si>
  <si>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</si>
  <si>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</si>
  <si>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</si>
  <si>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</si>
  <si>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</si>
  <si>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</si>
  <si>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</si>
  <si>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</si>
  <si>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</si>
  <si>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</si>
  <si>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</si>
  <si>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</si>
  <si>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</si>
  <si>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</si>
  <si>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</si>
  <si>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</si>
  <si>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</si>
  <si>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</si>
  <si>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</si>
  <si>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</si>
  <si>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</si>
  <si>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</si>
  <si>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</si>
  <si>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</si>
  <si>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</si>
  <si>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</si>
  <si>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</si>
  <si>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</si>
  <si>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</si>
  <si>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</si>
  <si>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</si>
  <si>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</si>
  <si>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</si>
  <si>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</si>
  <si>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</si>
  <si>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</si>
  <si>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</si>
  <si>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</si>
  <si>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</si>
  <si>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</si>
  <si>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</si>
  <si>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</si>
  <si>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</si>
  <si>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</si>
  <si>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</si>
  <si>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</si>
  <si>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</si>
  <si>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</si>
  <si>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</si>
  <si>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</si>
  <si>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</si>
  <si>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</si>
  <si>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</si>
  <si>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</si>
  <si>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</si>
  <si>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</si>
  <si>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</si>
  <si>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</si>
  <si>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</si>
  <si>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</si>
  <si>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</si>
  <si>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</si>
  <si>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</si>
  <si>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</si>
  <si>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</si>
  <si>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</si>
  <si>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</si>
  <si>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</si>
  <si>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</si>
  <si>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</si>
  <si>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</si>
  <si>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</si>
  <si>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</si>
  <si>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</si>
  <si>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</si>
  <si>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</si>
  <si>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</si>
  <si>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</si>
  <si>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</si>
  <si>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</si>
  <si>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</si>
  <si>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</si>
  <si>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</si>
  <si>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</si>
  <si>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</si>
  <si>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</si>
  <si>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</si>
  <si>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</si>
  <si>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</si>
  <si>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</si>
  <si>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</si>
  <si>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</si>
  <si>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</si>
  <si>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</si>
  <si>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</si>
  <si>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</si>
  <si>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</si>
  <si>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</si>
  <si>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</si>
  <si>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</si>
  <si>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</si>
  <si>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</si>
  <si>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</si>
  <si>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</si>
  <si>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</si>
  <si>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</si>
  <si>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</si>
  <si>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</si>
  <si>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</si>
  <si>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</si>
  <si>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</si>
  <si>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</si>
  <si>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</si>
  <si>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</si>
  <si>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</si>
  <si>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</si>
  <si>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</si>
  <si>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</si>
  <si>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</si>
  <si>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</si>
  <si>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</si>
  <si>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</si>
  <si>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</si>
  <si>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</si>
  <si>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</si>
  <si>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</si>
  <si>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</si>
  <si>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</si>
  <si>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</si>
  <si>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</si>
  <si>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</si>
  <si>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</si>
  <si>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</si>
  <si>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</si>
  <si>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</si>
  <si>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</si>
  <si>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</si>
  <si>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</si>
  <si>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</si>
  <si>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</si>
  <si>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</si>
  <si>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</si>
  <si>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</si>
  <si>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</si>
  <si>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</si>
  <si>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</si>
  <si>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</si>
  <si>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</si>
  <si>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</si>
  <si>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</si>
  <si>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</si>
  <si>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</si>
  <si>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</si>
  <si>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</si>
  <si>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</si>
  <si>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</si>
  <si>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</si>
  <si>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</si>
  <si>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</si>
  <si>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</si>
  <si>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</si>
  <si>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</si>
  <si>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</si>
  <si>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</si>
  <si>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</si>
  <si>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</si>
  <si>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</si>
  <si>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</si>
  <si>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</si>
  <si>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</si>
  <si>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</si>
  <si>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</si>
  <si>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</si>
  <si>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</si>
  <si>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</si>
  <si>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</si>
  <si>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</si>
  <si>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</si>
  <si>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</si>
  <si>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</si>
  <si>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</si>
  <si>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</si>
  <si>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</si>
  <si>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</si>
  <si>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</si>
  <si>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</si>
  <si>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</si>
  <si>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</si>
  <si>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</si>
  <si>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</si>
  <si>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</si>
  <si>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</si>
  <si>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</si>
  <si>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</si>
  <si>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</si>
  <si>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</si>
  <si>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</si>
  <si>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</si>
  <si>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</si>
  <si>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</si>
  <si>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</si>
  <si>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</si>
  <si>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</si>
  <si>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</si>
  <si>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</si>
  <si>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</si>
  <si>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</si>
  <si>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</si>
  <si>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</si>
  <si>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</si>
  <si>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</si>
  <si>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</si>
  <si>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</si>
  <si>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</si>
  <si>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</si>
  <si>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</si>
  <si>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</si>
  <si>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</si>
  <si>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</si>
  <si>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</si>
  <si>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</si>
  <si>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</si>
  <si>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</si>
  <si>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</si>
  <si>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</si>
  <si>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</si>
  <si>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</si>
  <si>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</si>
  <si>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</si>
  <si>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</si>
  <si>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</si>
  <si>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</si>
  <si>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</si>
  <si>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</si>
  <si>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</si>
  <si>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</si>
  <si>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</si>
  <si>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</si>
  <si>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</si>
  <si>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</si>
  <si>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</si>
  <si>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</si>
  <si>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</si>
  <si>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</si>
  <si>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</si>
  <si>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</si>
  <si>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</si>
  <si>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</si>
  <si>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</si>
  <si>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</si>
  <si>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</si>
  <si>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</si>
  <si>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</si>
  <si>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</si>
  <si>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</si>
  <si>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</si>
  <si>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</si>
  <si>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</si>
  <si>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</si>
  <si>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</si>
  <si>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</si>
  <si>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</si>
  <si>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</si>
  <si>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</si>
  <si>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</si>
  <si>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</si>
  <si>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</si>
  <si>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</si>
  <si>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</si>
  <si>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</si>
  <si>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</si>
  <si>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</si>
  <si>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</si>
  <si>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</si>
  <si>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</si>
  <si>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</si>
  <si>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</si>
  <si>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</si>
  <si>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</si>
  <si>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</si>
  <si>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</si>
  <si>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</si>
  <si>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</si>
  <si>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</si>
  <si>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</si>
  <si>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</si>
  <si>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</si>
  <si>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</si>
  <si>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</si>
  <si>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</si>
  <si>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</si>
  <si>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</si>
  <si>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</si>
  <si>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</si>
  <si>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</si>
  <si>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</si>
  <si>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</si>
  <si>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</si>
  <si>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</si>
  <si>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</si>
  <si>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</si>
  <si>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</si>
  <si>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</si>
  <si>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</si>
  <si>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</si>
  <si>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</si>
  <si>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</si>
  <si>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</si>
  <si>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</si>
  <si>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</si>
  <si>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</si>
  <si>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</si>
  <si>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</si>
  <si>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</si>
  <si>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</si>
  <si>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</si>
  <si>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</si>
  <si>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</si>
  <si>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</si>
  <si>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</si>
  <si>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</si>
  <si>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</si>
  <si>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</si>
  <si>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</si>
  <si>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</si>
  <si>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</si>
  <si>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</si>
  <si>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</si>
  <si>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</si>
  <si>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</si>
  <si>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</si>
  <si>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</si>
  <si>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</si>
  <si>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</si>
  <si>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</si>
  <si>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</si>
  <si>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</si>
  <si>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</si>
  <si>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</si>
  <si>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</si>
  <si>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</si>
  <si>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</si>
  <si>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</si>
  <si>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</si>
  <si>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</si>
  <si>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</si>
  <si>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</si>
  <si>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</si>
  <si>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</si>
  <si>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</si>
  <si>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</si>
  <si>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</si>
  <si>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</si>
  <si>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</si>
  <si>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</si>
  <si>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</si>
  <si>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</si>
  <si>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</si>
  <si>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</si>
  <si>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</si>
  <si>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</si>
  <si>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</si>
  <si>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</si>
  <si>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</si>
  <si>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</si>
  <si>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</si>
  <si>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</si>
  <si>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</si>
  <si>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</si>
  <si>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</si>
  <si>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</si>
  <si>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</si>
  <si>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</si>
  <si>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</si>
  <si>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</si>
  <si>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</si>
  <si>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</si>
  <si>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</si>
  <si>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</si>
  <si>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</si>
  <si>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</si>
  <si>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</si>
  <si>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</si>
  <si>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</si>
  <si>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</si>
  <si>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</si>
  <si>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</si>
  <si>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</si>
  <si>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</si>
  <si>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</si>
  <si>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</si>
  <si>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</si>
  <si>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</si>
  <si>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</si>
  <si>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</si>
  <si>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</si>
  <si>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</si>
  <si>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</si>
  <si>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</si>
  <si>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</si>
  <si>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</si>
  <si>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</si>
  <si>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</si>
  <si>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</si>
  <si>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</si>
  <si>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</si>
  <si>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</si>
  <si>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</si>
  <si>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</si>
  <si>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</si>
  <si>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</si>
  <si>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</si>
  <si>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</si>
  <si>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</si>
  <si>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</si>
  <si>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</si>
  <si>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</si>
  <si>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</si>
  <si>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</si>
  <si>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</si>
  <si>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</si>
  <si>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</si>
  <si>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</si>
  <si>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</si>
  <si>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</si>
  <si>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</si>
  <si>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</si>
  <si>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</si>
  <si>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</si>
  <si>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</si>
  <si>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</si>
  <si>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</si>
  <si>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</si>
  <si>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</si>
  <si>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</si>
  <si>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</si>
  <si>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</si>
  <si>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</si>
  <si>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</si>
  <si>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</si>
  <si>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</si>
  <si>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</si>
  <si>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</si>
  <si>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</si>
  <si>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</si>
  <si>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</si>
  <si>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</si>
  <si>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</si>
  <si>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</si>
  <si>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</si>
  <si>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</si>
  <si>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</si>
  <si>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</si>
  <si>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</si>
  <si>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</si>
  <si>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</si>
  <si>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</si>
  <si>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</si>
  <si>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</si>
  <si>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</si>
  <si>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</si>
  <si>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</si>
  <si>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</si>
  <si>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</si>
  <si>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</si>
  <si>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</si>
  <si>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</si>
  <si>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</si>
  <si>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</si>
  <si>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</si>
  <si>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</si>
  <si>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</si>
  <si>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</si>
  <si>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</si>
  <si>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</si>
  <si>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</si>
  <si>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</si>
  <si>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</si>
  <si>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</si>
  <si>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</si>
  <si>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</si>
  <si>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</si>
  <si>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</si>
  <si>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</si>
  <si>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</si>
  <si>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</si>
  <si>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</si>
  <si>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</si>
  <si>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</si>
  <si>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</si>
  <si>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</si>
  <si>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</si>
  <si>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</si>
  <si>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</si>
  <si>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</si>
  <si>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</si>
  <si>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</si>
  <si>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</si>
  <si>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</si>
  <si>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</si>
  <si>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</si>
  <si>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</si>
  <si>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</si>
  <si>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</si>
  <si>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</si>
  <si>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</si>
  <si>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</si>
  <si>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</si>
  <si>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</si>
  <si>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</si>
  <si>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</si>
  <si>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</si>
  <si>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</si>
  <si>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</si>
  <si>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</si>
  <si>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</si>
  <si>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</si>
  <si>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</si>
  <si>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</si>
  <si>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</si>
  <si>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</si>
  <si>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</si>
  <si>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</si>
  <si>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</si>
  <si>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</si>
  <si>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</si>
  <si>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</si>
  <si>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</si>
  <si>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</si>
  <si>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</si>
  <si>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</si>
  <si>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</si>
  <si>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</si>
  <si>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</si>
  <si>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</si>
  <si>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</si>
  <si>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</si>
  <si>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</si>
  <si>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</si>
  <si>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</si>
  <si>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</si>
  <si>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</si>
  <si>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</si>
  <si>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</si>
  <si>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</si>
  <si>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</si>
  <si>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</si>
  <si>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</si>
  <si>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</si>
  <si>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</si>
  <si>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</si>
  <si>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</si>
  <si>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</si>
  <si>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</si>
  <si>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</si>
  <si>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</si>
  <si>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</si>
  <si>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</si>
  <si>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</si>
  <si>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</si>
  <si>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</si>
  <si>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</si>
  <si>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</si>
  <si>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</si>
  <si>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</si>
  <si>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</si>
  <si>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</si>
  <si>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</si>
  <si>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</si>
  <si>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</si>
  <si>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</si>
  <si>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</si>
  <si>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</si>
  <si>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</si>
  <si>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</si>
  <si>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</si>
  <si>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</si>
  <si>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</si>
  <si>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</si>
  <si>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</si>
  <si>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</si>
  <si>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</si>
  <si>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</si>
  <si>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</si>
  <si>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</si>
  <si>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</si>
  <si>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</si>
  <si>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</si>
  <si>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</si>
  <si>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</si>
  <si>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</si>
  <si>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</si>
  <si>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</si>
  <si>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</si>
  <si>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</si>
  <si>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</si>
  <si>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</si>
  <si>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</si>
  <si>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</si>
  <si>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</si>
  <si>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</si>
  <si>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</si>
  <si>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</si>
  <si>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</si>
  <si>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</si>
  <si>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</si>
  <si>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</si>
  <si>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</si>
  <si>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</si>
  <si>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</si>
  <si>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</si>
  <si>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</si>
  <si>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</si>
  <si>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</si>
  <si>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</si>
  <si>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</si>
  <si>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</si>
  <si>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</si>
  <si>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</si>
  <si>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</si>
  <si>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</si>
  <si>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</si>
  <si>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</si>
  <si>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</si>
  <si>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</si>
  <si>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</si>
  <si>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</si>
  <si>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</si>
  <si>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</si>
  <si>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</si>
  <si>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</si>
  <si>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</si>
  <si>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</si>
  <si>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</si>
  <si>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</si>
  <si>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</si>
  <si>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</si>
  <si>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</si>
  <si>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</si>
  <si>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</si>
  <si>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</si>
  <si>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</si>
  <si>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</si>
  <si>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</si>
  <si>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</si>
  <si>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</si>
  <si>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</si>
  <si>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</si>
  <si>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</si>
  <si>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</si>
  <si>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</si>
  <si>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</si>
  <si>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</si>
  <si>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</si>
  <si>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</si>
  <si>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</si>
  <si>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</si>
  <si>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</si>
  <si>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</si>
  <si>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</si>
  <si>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</si>
  <si>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</si>
  <si>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</si>
  <si>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</si>
  <si>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</si>
  <si>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</si>
  <si>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</si>
  <si>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</si>
  <si>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</si>
  <si>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</si>
  <si>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</si>
  <si>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</si>
  <si>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</si>
  <si>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</si>
  <si>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</si>
  <si>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</si>
  <si>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</si>
  <si>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</si>
  <si>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</si>
  <si>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</si>
  <si>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</si>
  <si>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</si>
  <si>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</si>
  <si>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</si>
  <si>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</si>
  <si>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</si>
  <si>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</si>
  <si>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</si>
  <si>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</si>
  <si>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</si>
  <si>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</si>
  <si>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</si>
  <si>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</si>
  <si>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</si>
  <si>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</si>
  <si>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</si>
  <si>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</si>
  <si>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</si>
  <si>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</si>
  <si>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</si>
  <si>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</si>
  <si>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</si>
  <si>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</si>
  <si>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</si>
  <si>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</si>
  <si>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</si>
  <si>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</si>
  <si>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</si>
  <si>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</si>
  <si>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</si>
  <si>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</si>
  <si>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</si>
  <si>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</si>
  <si>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</si>
  <si>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</si>
  <si>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</si>
  <si>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</si>
  <si>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</si>
  <si>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</si>
  <si>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</si>
  <si>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</si>
  <si>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</si>
  <si>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</si>
  <si>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</si>
  <si>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</si>
  <si>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</si>
  <si>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</si>
  <si>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</si>
  <si>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</si>
  <si>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</si>
  <si>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</si>
  <si>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</si>
  <si>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</si>
  <si>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</si>
  <si>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</si>
  <si>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</si>
  <si>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</si>
  <si>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</si>
  <si>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</si>
  <si>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</si>
  <si>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</si>
  <si>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</si>
  <si>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</si>
  <si>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</si>
  <si>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</si>
  <si>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</si>
  <si>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</si>
  <si>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</si>
  <si>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</si>
  <si>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</si>
  <si>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</si>
  <si>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</si>
  <si>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</si>
  <si>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</si>
  <si>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</si>
  <si>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</si>
  <si>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</si>
  <si>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</si>
  <si>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</si>
  <si>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</si>
  <si>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</si>
  <si>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</si>
  <si>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</si>
  <si>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</si>
  <si>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</si>
  <si>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</si>
  <si>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</si>
  <si>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</si>
  <si>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</si>
  <si>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</si>
  <si>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</si>
  <si>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</si>
  <si>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</si>
  <si>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</si>
  <si>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</si>
  <si>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</si>
  <si>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</si>
  <si>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</si>
  <si>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</si>
  <si>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</si>
  <si>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</si>
  <si>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</si>
  <si>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</si>
  <si>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</si>
  <si>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</si>
  <si>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</si>
  <si>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</si>
  <si>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</si>
  <si>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</si>
  <si>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</si>
  <si>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</si>
  <si>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</si>
  <si>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</si>
  <si>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</si>
  <si>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</si>
  <si>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</si>
  <si>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</si>
  <si>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</si>
  <si>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</si>
  <si>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</si>
  <si>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</si>
  <si>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</si>
  <si>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</si>
  <si>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</si>
  <si>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</si>
  <si>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</si>
  <si>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</si>
  <si>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</si>
  <si>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</si>
  <si>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</si>
  <si>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</si>
  <si>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</si>
  <si>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</si>
  <si>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</si>
  <si>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</si>
  <si>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</si>
  <si>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</si>
  <si>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</si>
  <si>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</si>
  <si>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</si>
  <si>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</si>
  <si>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</si>
  <si>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</si>
  <si>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</si>
  <si>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</si>
  <si>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</si>
  <si>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</si>
  <si>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</si>
  <si>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</si>
  <si>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</si>
  <si>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</si>
  <si>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</si>
  <si>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</si>
  <si>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</si>
  <si>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</si>
  <si>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</si>
  <si>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</si>
  <si>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</si>
  <si>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</si>
  <si>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</si>
  <si>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</si>
  <si>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</si>
  <si>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</si>
  <si>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</si>
  <si>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</si>
  <si>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</si>
  <si>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</si>
  <si>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</si>
  <si>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</si>
  <si>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</si>
  <si>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</si>
  <si>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</si>
  <si>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</si>
  <si>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</si>
  <si>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</si>
  <si>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</si>
  <si>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</si>
  <si>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</si>
  <si>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</si>
  <si>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</si>
  <si>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</si>
  <si>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</si>
  <si>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</si>
  <si>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</si>
  <si>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</si>
  <si>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</si>
  <si>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</si>
  <si>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</si>
  <si>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</si>
  <si>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</si>
  <si>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</si>
  <si>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</si>
  <si>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</si>
  <si>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</si>
  <si>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</si>
  <si>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</si>
  <si>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</si>
  <si>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</si>
  <si>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</si>
  <si>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</si>
  <si>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</si>
  <si>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</si>
  <si>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</si>
  <si>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</si>
  <si>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</si>
  <si>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</si>
  <si>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</si>
  <si>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</si>
  <si>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</si>
  <si>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</si>
  <si>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</si>
  <si>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</si>
  <si>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</si>
  <si>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</si>
  <si>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</si>
  <si>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</si>
  <si>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</si>
  <si>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</si>
  <si>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</si>
  <si>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</si>
  <si>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</si>
  <si>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</si>
  <si>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</si>
  <si>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</si>
  <si>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</si>
  <si>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</si>
  <si>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</si>
  <si>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</si>
  <si>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</si>
  <si>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</si>
  <si>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</si>
  <si>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</si>
  <si>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</si>
  <si>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</si>
  <si>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</si>
  <si>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</si>
  <si>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</si>
  <si>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</si>
  <si>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</si>
  <si>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</si>
  <si>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</si>
  <si>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</si>
  <si>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</si>
  <si>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</si>
  <si>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</si>
  <si>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</si>
  <si>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</si>
  <si>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</si>
  <si>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</si>
  <si>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</si>
  <si>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</si>
  <si>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</si>
  <si>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</si>
  <si>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</si>
  <si>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</si>
  <si>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</si>
  <si>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</si>
  <si>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</si>
  <si>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</si>
  <si>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</si>
  <si>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</si>
  <si>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</si>
  <si>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</si>
  <si>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</si>
  <si>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</si>
  <si>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</si>
  <si>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</si>
  <si>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</si>
  <si>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</si>
  <si>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</si>
  <si>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</si>
  <si>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</si>
  <si>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</si>
  <si>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</si>
  <si>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</si>
  <si>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</si>
  <si>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</si>
  <si>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</si>
  <si>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</si>
  <si>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</si>
  <si>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</si>
  <si>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</si>
  <si>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</si>
  <si>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</si>
  <si>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</si>
  <si>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</si>
  <si>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</si>
  <si>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</si>
  <si>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</si>
  <si>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</si>
  <si>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</si>
  <si>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</si>
  <si>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</si>
  <si>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</si>
  <si>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</si>
  <si>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</si>
  <si>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</si>
  <si>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</si>
  <si>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</si>
  <si>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</si>
  <si>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</si>
  <si>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</si>
  <si>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</si>
  <si>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</si>
  <si>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</si>
  <si>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</si>
  <si>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</si>
  <si>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</si>
  <si>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</si>
  <si>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</si>
  <si>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</si>
  <si>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</si>
  <si>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</si>
  <si>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</si>
  <si>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</si>
  <si>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</si>
  <si>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</si>
  <si>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</si>
  <si>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</si>
  <si>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</si>
  <si>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</si>
  <si>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</si>
  <si>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</si>
  <si>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</si>
  <si>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</si>
  <si>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</si>
  <si>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</si>
  <si>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</si>
  <si>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</si>
  <si>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</si>
  <si>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</si>
  <si>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</si>
  <si>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</si>
  <si>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</si>
  <si>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</si>
  <si>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</si>
  <si>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</si>
  <si>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</si>
  <si>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</si>
  <si>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</si>
  <si>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</si>
  <si>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</si>
  <si>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</si>
  <si>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</si>
  <si>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</si>
  <si>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</si>
  <si>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</si>
  <si>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</si>
  <si>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</si>
  <si>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</si>
  <si>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</si>
  <si>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</si>
  <si>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</si>
  <si>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</si>
  <si>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</si>
  <si>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</si>
  <si>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</si>
  <si>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</si>
  <si>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</si>
  <si>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</si>
  <si>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</si>
  <si>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</si>
  <si>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</si>
  <si>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</si>
  <si>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</si>
  <si>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</si>
  <si>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</si>
  <si>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</si>
  <si>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</si>
  <si>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</si>
  <si>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</si>
  <si>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</si>
  <si>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</si>
  <si>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</si>
  <si>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</si>
  <si>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</si>
  <si>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</si>
  <si>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</si>
  <si>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</si>
  <si>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</si>
  <si>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</si>
  <si>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</si>
  <si>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</si>
  <si>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</si>
  <si>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</si>
  <si>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</si>
  <si>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</si>
  <si>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</si>
  <si>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</si>
  <si>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</si>
  <si>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</si>
  <si>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</si>
  <si>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</si>
  <si>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</si>
  <si>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</si>
  <si>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</si>
  <si>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</si>
  <si>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</si>
  <si>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</si>
  <si>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</si>
  <si>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</si>
  <si>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</si>
  <si>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</si>
  <si>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</si>
  <si>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</si>
  <si>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</si>
  <si>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</si>
  <si>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</si>
  <si>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</si>
  <si>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</si>
  <si>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</si>
  <si>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</si>
  <si>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</si>
  <si>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</si>
  <si>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</si>
  <si>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</si>
  <si>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</si>
  <si>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</si>
  <si>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</si>
  <si>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</si>
  <si>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</si>
  <si>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</si>
  <si>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</si>
  <si>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</si>
  <si>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</si>
  <si>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</si>
  <si>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</si>
  <si>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</si>
  <si>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</si>
  <si>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</si>
  <si>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</si>
  <si>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</si>
  <si>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</si>
  <si>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</si>
  <si>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</si>
  <si>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</si>
  <si>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</si>
  <si>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</si>
  <si>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</si>
  <si>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</si>
  <si>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</si>
  <si>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</si>
  <si>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</si>
  <si>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</si>
  <si>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</si>
  <si>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</si>
  <si>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</si>
  <si>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</si>
  <si>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</si>
  <si>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</si>
  <si>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</si>
  <si>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</si>
  <si>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</si>
  <si>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</si>
  <si>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</si>
  <si>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</si>
  <si>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</si>
  <si>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</si>
  <si>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</si>
  <si>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</si>
  <si>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</si>
  <si>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</si>
  <si>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</si>
  <si>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</si>
  <si>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</si>
  <si>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</si>
  <si>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</si>
  <si>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</si>
  <si>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</si>
  <si>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</si>
  <si>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</si>
  <si>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</si>
  <si>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</si>
  <si>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</si>
  <si>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</si>
  <si>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</si>
  <si>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</si>
  <si>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</si>
  <si>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</si>
  <si>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</si>
  <si>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</si>
  <si>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</si>
  <si>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</si>
  <si>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</si>
  <si>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</si>
  <si>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</si>
  <si>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</si>
  <si>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</si>
  <si>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</si>
  <si>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</si>
  <si>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</si>
  <si>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</si>
  <si>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</si>
  <si>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</si>
  <si>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</si>
  <si>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</si>
  <si>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</si>
  <si>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</si>
  <si>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</si>
  <si>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</si>
  <si>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</si>
  <si>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</si>
  <si>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</si>
  <si>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</si>
  <si>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</si>
  <si>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</si>
  <si>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</si>
  <si>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</si>
  <si>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</si>
  <si>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</si>
  <si>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</si>
  <si>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</si>
  <si>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</si>
  <si>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</si>
  <si>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</si>
  <si>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</si>
  <si>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</si>
  <si>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</si>
  <si>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</si>
  <si>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</si>
  <si>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</si>
  <si>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</si>
  <si>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</si>
  <si>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</si>
  <si>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</si>
  <si>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</si>
  <si>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</si>
  <si>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</si>
  <si>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</si>
  <si>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</si>
  <si>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</si>
  <si>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</si>
  <si>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</si>
  <si>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</si>
  <si>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</si>
  <si>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</si>
  <si>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</si>
  <si>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</si>
  <si>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</si>
  <si>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</si>
  <si>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</si>
  <si>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</si>
  <si>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</si>
  <si>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</si>
  <si>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</si>
  <si>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</si>
  <si>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</si>
  <si>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</si>
  <si>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</si>
  <si>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</si>
  <si>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</si>
  <si>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</si>
  <si>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</si>
  <si>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</si>
  <si>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</si>
  <si>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</si>
  <si>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</si>
  <si>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</si>
  <si>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</si>
  <si>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</si>
  <si>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</si>
  <si>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</si>
  <si>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</si>
  <si>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</si>
  <si>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</si>
  <si>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</si>
  <si>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</si>
  <si>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</si>
  <si>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</si>
  <si>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</si>
  <si>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</si>
  <si>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</si>
  <si>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</si>
  <si>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</si>
  <si>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</si>
  <si>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</si>
  <si>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</si>
  <si>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</si>
  <si>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</si>
  <si>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</si>
  <si>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</si>
  <si>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</si>
  <si>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</si>
  <si>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</si>
  <si>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</si>
  <si>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</si>
  <si>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</si>
  <si>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</si>
  <si>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</si>
  <si>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</si>
  <si>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</si>
  <si>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</si>
  <si>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</si>
  <si>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</si>
  <si>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</si>
  <si>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</si>
  <si>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</si>
  <si>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</si>
  <si>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</si>
  <si>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</si>
  <si>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</si>
  <si>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</si>
  <si>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</si>
  <si>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</si>
  <si>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</si>
  <si>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</si>
  <si>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</si>
  <si>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</si>
  <si>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</si>
  <si>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</si>
  <si>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</si>
  <si>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</si>
  <si>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</si>
  <si>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</si>
  <si>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</si>
  <si>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</si>
  <si>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</si>
  <si>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</si>
  <si>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</si>
  <si>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</si>
  <si>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</si>
  <si>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</si>
  <si>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</si>
  <si>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</si>
  <si>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</si>
  <si>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</si>
  <si>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</si>
  <si>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</si>
  <si>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</si>
  <si>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</si>
  <si>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</si>
  <si>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</si>
  <si>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</si>
  <si>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</si>
  <si>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</si>
  <si>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</si>
  <si>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</si>
  <si>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</si>
  <si>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</si>
  <si>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</si>
  <si>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</si>
  <si>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</si>
  <si>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</si>
  <si>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</si>
  <si>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</si>
  <si>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</si>
  <si>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</si>
  <si>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</si>
  <si>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</si>
  <si>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</si>
  <si>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</si>
  <si>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</si>
  <si>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</si>
  <si>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</si>
  <si>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</si>
  <si>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</si>
  <si>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</si>
  <si>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</si>
  <si>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</si>
  <si>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</si>
  <si>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</si>
  <si>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</si>
  <si>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</si>
  <si>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</si>
  <si>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</si>
  <si>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</si>
  <si>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</si>
  <si>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</si>
  <si>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</si>
  <si>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</si>
  <si>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</si>
  <si>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</si>
  <si>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</si>
  <si>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</si>
  <si>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</si>
  <si>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</si>
  <si>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</si>
  <si>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</si>
  <si>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</si>
  <si>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</si>
  <si>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</si>
  <si>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</si>
  <si>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</si>
  <si>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</si>
  <si>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</si>
  <si>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</si>
  <si>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</si>
  <si>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</si>
  <si>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</si>
  <si>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</si>
  <si>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</si>
  <si>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</si>
  <si>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</si>
  <si>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</si>
  <si>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</si>
  <si>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</si>
  <si>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</si>
  <si>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</si>
  <si>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</si>
  <si>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</si>
  <si>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</si>
  <si>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</si>
  <si>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</si>
  <si>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</si>
  <si>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</si>
  <si>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</si>
  <si>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</si>
  <si>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</si>
  <si>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</si>
  <si>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</si>
  <si>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</si>
  <si>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</si>
  <si>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</si>
  <si>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</si>
  <si>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</si>
  <si>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</si>
  <si>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</si>
  <si>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</si>
  <si>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</si>
  <si>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</si>
  <si>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</si>
  <si>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</si>
  <si>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</si>
  <si>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</si>
  <si>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</si>
  <si>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</si>
  <si>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</si>
  <si>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</si>
  <si>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</si>
  <si>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</si>
  <si>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</si>
  <si>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</si>
  <si>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</si>
  <si>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</si>
  <si>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</si>
  <si>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</si>
  <si>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</si>
  <si>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</si>
  <si>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</si>
  <si>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</si>
  <si>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</si>
  <si>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</si>
  <si>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</si>
  <si>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</si>
  <si>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</si>
  <si>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</si>
  <si>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</si>
  <si>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</si>
  <si>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</si>
  <si>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</si>
  <si>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</si>
  <si>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</si>
  <si>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</si>
  <si>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</si>
  <si>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</si>
  <si>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</si>
  <si>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</si>
  <si>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</si>
  <si>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</si>
  <si>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</si>
  <si>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</si>
  <si>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</si>
  <si>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</si>
  <si>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</si>
  <si>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</si>
  <si>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</si>
  <si>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</si>
  <si>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</si>
  <si>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</si>
  <si>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</si>
  <si>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</si>
  <si>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</si>
  <si>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</si>
  <si>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</si>
  <si>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</si>
  <si>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</si>
  <si>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</si>
  <si>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</si>
  <si>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</si>
  <si>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</si>
  <si>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</si>
  <si>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</si>
  <si>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</si>
  <si>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</si>
  <si>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</si>
  <si>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</si>
  <si>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</si>
  <si>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</si>
  <si>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</si>
  <si>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</si>
  <si>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</si>
  <si>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</si>
  <si>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</si>
  <si>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</si>
  <si>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</si>
  <si>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</si>
  <si>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</si>
  <si>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</si>
  <si>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</si>
  <si>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</si>
  <si>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</si>
  <si>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</si>
  <si>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</si>
  <si>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</si>
  <si>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</si>
  <si>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</si>
  <si>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</si>
  <si>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</si>
  <si>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</si>
  <si>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</si>
  <si>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</si>
  <si>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</si>
  <si>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</si>
  <si>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</si>
  <si>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</si>
  <si>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</si>
  <si>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</si>
  <si>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</si>
  <si>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</si>
  <si>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</si>
  <si>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</si>
  <si>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</si>
  <si>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</si>
  <si>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</si>
  <si>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</si>
  <si>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</si>
  <si>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</si>
  <si>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</si>
  <si>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</si>
  <si>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</si>
  <si>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</si>
  <si>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</si>
  <si>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</si>
  <si>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</si>
  <si>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</si>
  <si>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</si>
  <si>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</si>
  <si>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</si>
  <si>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</si>
  <si>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</si>
  <si>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</si>
  <si>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</si>
  <si>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</si>
  <si>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</si>
  <si>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</si>
  <si>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</si>
  <si>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</si>
  <si>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</si>
  <si>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</si>
  <si>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</si>
  <si>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</si>
  <si>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</si>
  <si>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</si>
  <si>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</si>
  <si>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</si>
  <si>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</si>
  <si>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</si>
  <si>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</si>
  <si>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</si>
  <si>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</si>
  <si>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</si>
  <si>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</si>
  <si>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</si>
  <si>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</si>
  <si>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</si>
  <si>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</si>
  <si>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</si>
  <si>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</si>
  <si>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</si>
  <si>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</si>
  <si>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</si>
  <si>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</si>
  <si>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</si>
  <si>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</si>
  <si>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</si>
  <si>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</si>
  <si>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</si>
  <si>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</si>
  <si>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</si>
  <si>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</si>
  <si>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</si>
  <si>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</si>
  <si>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</si>
  <si>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</si>
  <si>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</si>
  <si>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</si>
  <si>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</si>
  <si>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</si>
  <si>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</si>
  <si>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</si>
  <si>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</si>
  <si>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</si>
  <si>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</si>
  <si>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</si>
  <si>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</si>
  <si>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</si>
  <si>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</si>
  <si>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</si>
  <si>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</si>
  <si>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</si>
  <si>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</si>
  <si>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</si>
  <si>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</si>
  <si>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</si>
  <si>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</si>
  <si>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</si>
  <si>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</si>
  <si>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</si>
  <si>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</si>
  <si>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</si>
  <si>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</si>
  <si>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</si>
  <si>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</si>
  <si>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</si>
  <si>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</si>
  <si>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</si>
  <si>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</si>
  <si>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</si>
  <si>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</si>
  <si>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</si>
  <si>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</si>
  <si>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</si>
  <si>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</si>
  <si>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</si>
  <si>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</si>
  <si>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</si>
  <si>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</si>
  <si>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</si>
  <si>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</si>
  <si>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</si>
  <si>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</si>
  <si>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</si>
  <si>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</si>
  <si>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</si>
  <si>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</si>
  <si>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</si>
  <si>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</si>
  <si>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</si>
  <si>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</si>
  <si>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</si>
  <si>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</si>
  <si>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</si>
  <si>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</si>
  <si>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</si>
  <si>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</si>
  <si>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</si>
  <si>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</si>
  <si>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</si>
  <si>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</si>
  <si>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</si>
  <si>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</si>
  <si>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</si>
  <si>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</si>
  <si>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</si>
  <si>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</si>
  <si>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</si>
  <si>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</si>
  <si>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</si>
  <si>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</si>
  <si>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</si>
  <si>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</si>
  <si>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</si>
  <si>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</si>
  <si>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</si>
  <si>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</si>
  <si>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</si>
  <si>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</si>
  <si>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</si>
  <si>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</si>
  <si>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</si>
  <si>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</si>
  <si>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</si>
  <si>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</si>
  <si>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</si>
  <si>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</si>
  <si>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</si>
  <si>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</si>
  <si>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</si>
  <si>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</si>
  <si>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</si>
  <si>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</si>
  <si>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</si>
  <si>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</si>
  <si>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</si>
  <si>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</si>
  <si>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</si>
  <si>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</si>
  <si>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</si>
  <si>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</si>
  <si>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</si>
  <si>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</si>
  <si>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</si>
  <si>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</si>
  <si>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</si>
  <si>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</si>
  <si>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</si>
  <si>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</si>
  <si>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</si>
  <si>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</si>
  <si>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</si>
  <si>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</si>
  <si>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</si>
  <si>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</si>
  <si>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</si>
  <si>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</si>
  <si>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</si>
  <si>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</si>
  <si>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</si>
  <si>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</si>
  <si>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</si>
  <si>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</si>
  <si>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</si>
  <si>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</si>
  <si>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</si>
  <si>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</si>
  <si>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</si>
  <si>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</si>
  <si>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</si>
  <si>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</si>
  <si>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</si>
  <si>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</si>
  <si>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</si>
  <si>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</si>
  <si>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</si>
  <si>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</si>
  <si>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</si>
  <si>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</si>
  <si>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</si>
  <si>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</si>
  <si>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</si>
  <si>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</si>
  <si>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</si>
  <si>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</si>
  <si>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</si>
  <si>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</si>
  <si>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</si>
  <si>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</si>
  <si>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</si>
  <si>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</si>
  <si>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</si>
  <si>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</si>
  <si>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</si>
  <si>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</si>
  <si>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</si>
  <si>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</si>
  <si>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</si>
  <si>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</si>
  <si>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</si>
  <si>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</si>
  <si>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</si>
  <si>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</si>
  <si>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</si>
  <si>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</si>
  <si>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</si>
  <si>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</si>
  <si>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</si>
  <si>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</si>
  <si>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</si>
  <si>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</si>
  <si>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</si>
  <si>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</si>
  <si>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</si>
  <si>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</si>
  <si>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</si>
  <si>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</si>
  <si>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</si>
  <si>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</si>
  <si>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</si>
  <si>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</si>
  <si>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</si>
  <si>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</si>
  <si>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</si>
  <si>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</si>
  <si>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</si>
  <si>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</si>
  <si>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</si>
  <si>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</si>
  <si>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</si>
  <si>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</si>
  <si>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</si>
  <si>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</si>
  <si>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</si>
  <si>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</si>
  <si>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</si>
  <si>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</si>
  <si>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</si>
  <si>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</si>
  <si>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</si>
  <si>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</si>
  <si>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</si>
  <si>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</si>
  <si>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</si>
  <si>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</si>
  <si>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</si>
  <si>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</si>
  <si>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</si>
  <si>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</si>
  <si>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</si>
  <si>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</si>
  <si>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</si>
  <si>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</si>
  <si>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</si>
  <si>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</si>
  <si>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</si>
  <si>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</si>
  <si>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</si>
  <si>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</si>
  <si>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</si>
  <si>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</si>
  <si>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</si>
  <si>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</si>
  <si>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</si>
  <si>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</si>
  <si>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</si>
  <si>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</si>
  <si>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</si>
  <si>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</si>
  <si>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</si>
  <si>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</si>
  <si>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</si>
  <si>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</si>
  <si>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</si>
  <si>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</si>
  <si>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</si>
  <si>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</si>
  <si>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</si>
  <si>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</si>
  <si>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</si>
  <si>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</si>
  <si>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</si>
  <si>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</si>
  <si>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</si>
  <si>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</si>
  <si>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</si>
  <si>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</si>
  <si>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</si>
  <si>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</si>
  <si>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</si>
  <si>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</si>
  <si>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</si>
  <si>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</si>
  <si>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</si>
  <si>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</si>
  <si>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</si>
  <si>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</si>
  <si>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</si>
  <si>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</si>
  <si>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</si>
  <si>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</si>
  <si>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</si>
  <si>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</si>
  <si>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</si>
  <si>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</si>
  <si>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</si>
  <si>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</si>
  <si>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</si>
  <si>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</si>
  <si>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</si>
  <si>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</si>
  <si>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</si>
  <si>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</si>
  <si>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</si>
  <si>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</si>
  <si>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</si>
  <si>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</si>
  <si>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</si>
  <si>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</si>
  <si>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</si>
  <si>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</si>
  <si>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</si>
  <si>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</si>
  <si>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</si>
  <si>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</si>
  <si>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</si>
  <si>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</si>
  <si>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</si>
  <si>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</si>
  <si>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</si>
  <si>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</si>
  <si>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</si>
  <si>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</si>
  <si>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</si>
  <si>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</si>
  <si>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</si>
  <si>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</si>
  <si>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</si>
  <si>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</si>
  <si>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</si>
  <si>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</si>
  <si>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</si>
  <si>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</si>
  <si>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</si>
  <si>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</si>
  <si>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</si>
  <si>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</si>
  <si>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</si>
  <si>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</si>
  <si>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</si>
  <si>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</si>
  <si>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</si>
  <si>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</si>
  <si>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</si>
  <si>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</si>
  <si>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</si>
  <si>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</si>
  <si>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</si>
  <si>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</si>
  <si>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</si>
  <si>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</si>
  <si>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</si>
  <si>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</si>
  <si>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</si>
  <si>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</si>
  <si>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</si>
  <si>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</si>
  <si>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</si>
  <si>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</si>
  <si>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</si>
  <si>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</si>
  <si>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</si>
  <si>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</si>
  <si>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</si>
  <si>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</si>
  <si>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</si>
  <si>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</si>
  <si>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</si>
  <si>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</si>
  <si>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</si>
  <si>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</si>
  <si>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</si>
  <si>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</si>
  <si>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</si>
  <si>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</si>
  <si>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</si>
  <si>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</si>
  <si>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</si>
  <si>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</si>
  <si>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</si>
  <si>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</si>
  <si>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</si>
  <si>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</si>
  <si>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</si>
  <si>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</si>
  <si>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</si>
  <si>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</si>
  <si>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</si>
  <si>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</si>
  <si>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</si>
  <si>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</si>
  <si>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</si>
  <si>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</si>
  <si>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</si>
  <si>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</si>
  <si>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</si>
  <si>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</si>
  <si>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</si>
  <si>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</si>
  <si>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</si>
  <si>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</si>
  <si>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</si>
  <si>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</si>
  <si>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</si>
  <si>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</si>
  <si>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</si>
  <si>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</si>
  <si>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</si>
  <si>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</si>
  <si>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</si>
  <si>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</si>
  <si>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</si>
  <si>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</si>
  <si>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</si>
  <si>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</si>
  <si>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</si>
  <si>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</si>
  <si>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</si>
  <si>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</si>
  <si>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</si>
  <si>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</si>
  <si>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</si>
  <si>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</si>
  <si>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</si>
  <si>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</si>
  <si>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</si>
  <si>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</si>
  <si>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</si>
  <si>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</si>
  <si>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</si>
  <si>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</si>
  <si>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</si>
  <si>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</si>
  <si>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</si>
  <si>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</si>
  <si>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</si>
  <si>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</si>
  <si>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</si>
  <si>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</si>
  <si>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</si>
  <si>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</si>
  <si>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</si>
  <si>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</si>
  <si>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</si>
  <si>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</si>
  <si>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</si>
  <si>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</si>
  <si>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</si>
  <si>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</si>
  <si>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</si>
  <si>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</si>
  <si>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</si>
  <si>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</si>
  <si>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</si>
  <si>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</si>
  <si>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</si>
  <si>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</si>
  <si>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</si>
  <si>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</si>
  <si>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</si>
  <si>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</si>
  <si>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</si>
  <si>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</si>
  <si>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</si>
  <si>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</si>
  <si>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</si>
  <si>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</si>
  <si>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</si>
  <si>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</si>
  <si>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</si>
  <si>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</si>
  <si>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</si>
  <si>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</si>
  <si>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</si>
  <si>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</si>
  <si>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</si>
  <si>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</si>
  <si>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</si>
  <si>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</si>
  <si>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</si>
  <si>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</si>
  <si>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</si>
  <si>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</si>
  <si>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</si>
  <si>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</si>
  <si>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</si>
  <si>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</si>
  <si>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</si>
  <si>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</si>
  <si>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</si>
  <si>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</si>
  <si>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</si>
  <si>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</si>
  <si>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</si>
  <si>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</si>
  <si>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</si>
  <si>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</si>
  <si>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</si>
  <si>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</si>
  <si>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</si>
  <si>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</si>
  <si>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</si>
  <si>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</si>
  <si>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</si>
  <si>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</si>
  <si>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</si>
  <si>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</si>
  <si>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</si>
  <si>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</si>
  <si>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</si>
  <si>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</si>
  <si>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</si>
  <si>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</si>
  <si>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</si>
  <si>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</si>
  <si>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</si>
  <si>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</si>
  <si>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</si>
  <si>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</si>
  <si>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</si>
  <si>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</si>
  <si>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</si>
  <si>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</si>
  <si>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</si>
  <si>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</si>
  <si>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</si>
  <si>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</si>
  <si>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</si>
  <si>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</si>
  <si>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</si>
  <si>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</si>
  <si>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</si>
  <si>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</si>
  <si>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</si>
  <si>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</si>
  <si>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</si>
  <si>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</si>
  <si>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</si>
  <si>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</si>
  <si>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</si>
  <si>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</si>
  <si>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</si>
  <si>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</si>
  <si>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</si>
  <si>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</si>
  <si>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</si>
  <si>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</si>
  <si>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</si>
  <si>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</si>
  <si>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</si>
  <si>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</si>
  <si>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</si>
  <si>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</si>
  <si>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</si>
  <si>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</si>
  <si>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</si>
  <si>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</si>
  <si>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</si>
  <si>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</si>
  <si>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</si>
  <si>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</si>
  <si>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</si>
  <si>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</si>
  <si>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</si>
  <si>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</si>
  <si>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</si>
  <si>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</si>
  <si>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</si>
  <si>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</si>
  <si>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</si>
  <si>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</si>
  <si>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</si>
  <si>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</si>
  <si>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</si>
  <si>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</si>
  <si>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</si>
  <si>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</si>
  <si>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</si>
  <si>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</si>
  <si>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</si>
  <si>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</si>
  <si>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</si>
  <si>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</si>
  <si>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</si>
  <si>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</si>
  <si>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</si>
  <si>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</si>
  <si>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</si>
  <si>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</si>
  <si>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</si>
  <si>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</si>
  <si>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</si>
  <si>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</si>
  <si>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</si>
  <si>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</si>
  <si>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</si>
  <si>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</si>
  <si>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</si>
  <si>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</si>
  <si>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</si>
  <si>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</si>
  <si>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</si>
  <si>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</si>
  <si>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</si>
  <si>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</si>
  <si>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</si>
  <si>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</si>
  <si>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</si>
  <si>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</si>
  <si>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</si>
  <si>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</si>
  <si>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</si>
  <si>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</si>
  <si>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</si>
  <si>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</si>
  <si>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</si>
  <si>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</si>
  <si>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</si>
  <si>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</si>
  <si>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</si>
  <si>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</si>
  <si>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</si>
  <si>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</si>
  <si>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</si>
  <si>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</si>
  <si>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</si>
  <si>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</si>
  <si>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</si>
  <si>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</si>
  <si>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</si>
  <si>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</si>
  <si>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</si>
  <si>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</si>
  <si>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</si>
  <si>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</si>
  <si>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</si>
  <si>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</si>
  <si>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</si>
  <si>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</si>
  <si>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</si>
  <si>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</si>
  <si>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</si>
  <si>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</si>
  <si>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</si>
  <si>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</si>
  <si>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</si>
  <si>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</si>
  <si>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</si>
  <si>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</si>
  <si>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</si>
  <si>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</si>
  <si>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</si>
  <si>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</si>
  <si>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</si>
  <si>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</si>
  <si>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</si>
  <si>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</si>
  <si>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</si>
  <si>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</si>
  <si>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</si>
  <si>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</si>
  <si>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</si>
  <si>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</si>
  <si>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</si>
  <si>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</si>
  <si>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</si>
  <si>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</si>
  <si>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</si>
  <si>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</si>
  <si>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</si>
  <si>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</si>
  <si>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</si>
  <si>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</si>
  <si>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</si>
  <si>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</si>
  <si>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</si>
  <si>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</si>
  <si>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</si>
  <si>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</si>
  <si>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</si>
  <si>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</si>
  <si>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</si>
  <si>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</si>
  <si>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</si>
  <si>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</si>
  <si>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</si>
  <si>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</si>
  <si>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</si>
  <si>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</si>
  <si>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</si>
  <si>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</si>
  <si>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</si>
  <si>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</si>
  <si>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</si>
  <si>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</si>
  <si>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</si>
  <si>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</si>
  <si>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</si>
  <si>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</si>
  <si>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</si>
  <si>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</si>
  <si>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</si>
  <si>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</si>
  <si>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</si>
  <si>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</si>
  <si>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</si>
  <si>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</si>
  <si>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</si>
  <si>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</si>
  <si>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</si>
  <si>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</si>
  <si>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</si>
  <si>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</si>
  <si>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</si>
  <si>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</si>
  <si>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</si>
  <si>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</si>
  <si>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</si>
  <si>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</si>
  <si>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</si>
  <si>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</si>
  <si>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</si>
  <si>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</si>
  <si>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</si>
  <si>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</si>
  <si>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</si>
  <si>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</si>
  <si>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</si>
  <si>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</si>
  <si>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</si>
  <si>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</si>
  <si>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</si>
  <si>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</si>
  <si>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</si>
  <si>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</si>
  <si>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</si>
  <si>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</si>
  <si>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</si>
  <si>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</si>
  <si>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</si>
  <si>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</si>
  <si>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</si>
  <si>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</si>
  <si>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</si>
  <si>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</si>
  <si>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</si>
  <si>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</si>
  <si>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</si>
  <si>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</si>
  <si>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</si>
  <si>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</si>
  <si>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</si>
  <si>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</si>
  <si>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</si>
  <si>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</si>
  <si>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</si>
  <si>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</si>
  <si>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</si>
  <si>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</si>
  <si>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</si>
  <si>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</si>
  <si>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</si>
  <si>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</si>
  <si>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</si>
  <si>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</si>
  <si>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</si>
  <si>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</si>
  <si>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</si>
  <si>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</si>
  <si>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</si>
  <si>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</si>
  <si>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</si>
  <si>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</si>
  <si>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</si>
  <si>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</si>
  <si>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</si>
  <si>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</si>
  <si>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</si>
  <si>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</si>
  <si>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</si>
  <si>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</si>
  <si>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</si>
  <si>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</si>
  <si>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</si>
  <si>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</si>
  <si>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</si>
  <si>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</si>
  <si>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</si>
  <si>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</si>
  <si>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</si>
  <si>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</si>
  <si>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</si>
  <si>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</si>
  <si>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</si>
  <si>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</si>
  <si>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</si>
  <si>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</si>
  <si>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</si>
  <si>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</si>
  <si>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</si>
  <si>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</si>
  <si>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</si>
  <si>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</si>
  <si>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</si>
  <si>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</si>
  <si>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</si>
  <si>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</si>
  <si>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</si>
  <si>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</si>
  <si>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</si>
  <si>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</si>
  <si>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</si>
  <si>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</si>
  <si>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</si>
  <si>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</si>
  <si>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</si>
  <si>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</si>
  <si>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</si>
  <si>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</si>
  <si>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</si>
  <si>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</si>
  <si>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</si>
  <si>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</si>
  <si>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</si>
  <si>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</si>
  <si>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</si>
  <si>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</si>
  <si>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</si>
  <si>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</si>
  <si>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</si>
  <si>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</si>
  <si>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</si>
  <si>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</si>
  <si>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</si>
  <si>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</si>
  <si>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</si>
  <si>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</si>
  <si>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</si>
  <si>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</si>
  <si>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</si>
  <si>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</si>
  <si>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</si>
  <si>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</si>
  <si>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</si>
  <si>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</si>
  <si>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</si>
  <si>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</si>
  <si>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</si>
  <si>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</si>
  <si>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</si>
  <si>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</si>
  <si>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</si>
  <si>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</si>
  <si>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</si>
  <si>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</si>
  <si>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</si>
  <si>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</si>
  <si>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</si>
  <si>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</si>
  <si>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</si>
  <si>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</si>
  <si>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</si>
  <si>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</si>
  <si>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</si>
  <si>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</si>
  <si>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</si>
  <si>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</si>
  <si>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</si>
  <si>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</si>
  <si>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</si>
  <si>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</si>
  <si>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</si>
  <si>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</si>
  <si>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</si>
  <si>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</si>
  <si>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</si>
  <si>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</si>
  <si>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</si>
  <si>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</si>
  <si>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</si>
  <si>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</si>
  <si>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</si>
  <si>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</si>
  <si>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</si>
  <si>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</si>
  <si>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</si>
  <si>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</si>
  <si>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</si>
  <si>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</si>
  <si>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</si>
  <si>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</si>
  <si>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</si>
  <si>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</si>
  <si>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</si>
  <si>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</si>
  <si>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</si>
  <si>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</si>
  <si>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</si>
  <si>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</si>
  <si>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</si>
  <si>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</si>
  <si>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</si>
  <si>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</si>
  <si>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</si>
  <si>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</si>
  <si>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</si>
  <si>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</si>
  <si>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</si>
  <si>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</si>
  <si>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</si>
  <si>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</si>
  <si>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</si>
  <si>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</si>
  <si>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</si>
  <si>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</si>
  <si>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</si>
  <si>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</si>
  <si>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</si>
  <si>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</si>
  <si>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</si>
  <si>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</si>
  <si>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</si>
  <si>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</si>
  <si>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</si>
  <si>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</si>
  <si>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</si>
  <si>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</si>
  <si>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</si>
  <si>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</si>
  <si>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</si>
  <si>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</si>
  <si>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</si>
  <si>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</si>
  <si>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</si>
  <si>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</si>
  <si>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</si>
  <si>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</si>
  <si>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</si>
  <si>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</si>
  <si>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</si>
  <si>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</si>
  <si>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</si>
  <si>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</si>
  <si>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</si>
  <si>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</si>
  <si>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</si>
  <si>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</si>
  <si>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</si>
  <si>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</si>
  <si>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</si>
  <si>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</si>
  <si>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</si>
  <si>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</si>
  <si>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</si>
  <si>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</si>
  <si>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</si>
  <si>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</si>
  <si>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</si>
  <si>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</si>
  <si>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</si>
  <si>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</si>
  <si>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</si>
  <si>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</si>
  <si>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</si>
  <si>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</si>
  <si>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</si>
  <si>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</si>
  <si>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</si>
  <si>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</si>
  <si>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</si>
  <si>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</si>
  <si>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</si>
  <si>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</si>
  <si>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</si>
  <si>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</si>
  <si>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</si>
  <si>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</si>
  <si>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</si>
  <si>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</si>
  <si>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</si>
  <si>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</si>
  <si>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</si>
  <si>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</si>
  <si>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</si>
  <si>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</si>
  <si>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</si>
  <si>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</si>
  <si>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</si>
  <si>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</si>
  <si>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</si>
  <si>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</si>
  <si>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</si>
  <si>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</si>
  <si>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</si>
  <si>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</si>
  <si>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</si>
  <si>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</si>
  <si>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</si>
  <si>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</si>
  <si>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</si>
  <si>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</si>
  <si>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</si>
  <si>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</si>
  <si>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</si>
  <si>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</si>
  <si>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</si>
  <si>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</si>
  <si>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</si>
  <si>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</si>
  <si>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</si>
  <si>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</si>
  <si>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</si>
  <si>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</si>
  <si>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</si>
  <si>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</si>
  <si>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</si>
  <si>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</si>
  <si>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</si>
  <si>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</si>
  <si>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</si>
  <si>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</si>
  <si>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</si>
  <si>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</si>
  <si>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</si>
  <si>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</si>
  <si>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</si>
  <si>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</si>
  <si>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</si>
  <si>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</si>
  <si>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</si>
  <si>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</si>
  <si>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</si>
  <si>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</si>
  <si>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</si>
  <si>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</si>
  <si>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</si>
  <si>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</si>
  <si>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</si>
  <si>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</si>
  <si>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</si>
  <si>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</si>
  <si>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</si>
  <si>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</si>
  <si>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</si>
  <si>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</si>
  <si>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</si>
  <si>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</si>
  <si>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</si>
  <si>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</si>
  <si>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</si>
  <si>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</si>
  <si>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</si>
  <si>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</si>
  <si>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</si>
  <si>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</si>
  <si>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</si>
  <si>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</si>
  <si>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</si>
  <si>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</si>
  <si>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</si>
  <si>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</si>
  <si>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</si>
  <si>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</si>
  <si>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</si>
  <si>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</si>
  <si>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</si>
  <si>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</si>
  <si>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</si>
  <si>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</si>
  <si>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</si>
  <si>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</si>
  <si>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</si>
  <si>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</si>
  <si>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</si>
  <si>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</si>
  <si>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</si>
  <si>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</si>
  <si>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</si>
  <si>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</si>
  <si>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</si>
  <si>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</si>
  <si>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</si>
  <si>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</si>
  <si>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</si>
  <si>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</si>
  <si>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</si>
  <si>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</si>
  <si>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</si>
  <si>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</si>
  <si>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</si>
  <si>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</si>
  <si>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</si>
  <si>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</si>
  <si>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</si>
  <si>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</si>
  <si>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</si>
  <si>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</si>
  <si>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</si>
  <si>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</si>
  <si>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</si>
  <si>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</si>
  <si>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</si>
  <si>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</si>
  <si>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</si>
  <si>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</si>
  <si>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</si>
  <si>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</si>
  <si>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</si>
  <si>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</si>
  <si>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</si>
  <si>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</si>
  <si>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</si>
  <si>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</si>
  <si>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</si>
  <si>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</si>
  <si>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</si>
  <si>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</si>
  <si>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</si>
  <si>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</si>
  <si>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</si>
  <si>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</si>
  <si>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</si>
  <si>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</si>
  <si>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</si>
  <si>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</si>
  <si>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</si>
  <si>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</si>
  <si>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</si>
  <si>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</si>
  <si>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</si>
  <si>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</si>
  <si>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</si>
  <si>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</si>
  <si>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</si>
  <si>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</si>
  <si>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</si>
  <si>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</si>
  <si>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</si>
  <si>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</si>
  <si>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</si>
  <si>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</si>
  <si>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</si>
  <si>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</si>
  <si>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</si>
  <si>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</si>
  <si>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</si>
  <si>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</si>
  <si>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</si>
  <si>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</si>
  <si>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</si>
  <si>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</si>
  <si>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</si>
  <si>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</si>
  <si>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</si>
  <si>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</si>
  <si>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</si>
  <si>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</si>
  <si>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</si>
  <si>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</si>
  <si>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</si>
  <si>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</si>
  <si>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</si>
  <si>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</si>
  <si>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</si>
  <si>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</si>
  <si>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</si>
  <si>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</si>
  <si>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</si>
  <si>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</si>
  <si>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</si>
  <si>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</si>
  <si>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</si>
  <si>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</si>
  <si>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</si>
  <si>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</si>
  <si>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</si>
  <si>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</si>
  <si>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</si>
  <si>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</si>
  <si>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</si>
  <si>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</si>
  <si>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</si>
  <si>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</si>
  <si>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</si>
  <si>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</si>
  <si>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</si>
  <si>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</si>
  <si>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</si>
  <si>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</si>
  <si>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</si>
  <si>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</si>
  <si>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</si>
  <si>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</si>
  <si>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</si>
  <si>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</si>
  <si>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</si>
  <si>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</si>
  <si>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</si>
  <si>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</si>
  <si>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</si>
  <si>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</si>
  <si>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</si>
  <si>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</si>
  <si>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</si>
  <si>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</si>
  <si>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</si>
  <si>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</si>
  <si>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</si>
  <si>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</si>
  <si>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</si>
  <si>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</si>
  <si>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</si>
  <si>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</si>
  <si>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</si>
  <si>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</si>
  <si>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</si>
  <si>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</si>
  <si>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</si>
  <si>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</si>
  <si>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</si>
  <si>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</si>
  <si>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</si>
  <si>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</si>
  <si>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</si>
  <si>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</si>
  <si>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</si>
  <si>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</si>
  <si>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</si>
  <si>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</si>
  <si>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</si>
  <si>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</si>
  <si>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</si>
  <si>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</si>
  <si>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</si>
  <si>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</si>
  <si>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</si>
  <si>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</si>
  <si>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</si>
  <si>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</si>
  <si>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</si>
  <si>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</si>
  <si>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</si>
  <si>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</si>
  <si>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</si>
  <si>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</si>
  <si>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</si>
  <si>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</si>
  <si>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</si>
  <si>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</si>
  <si>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</si>
  <si>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</si>
  <si>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</si>
  <si>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</si>
  <si>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</si>
  <si>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</si>
  <si>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</si>
  <si>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</si>
  <si>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</si>
  <si>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</si>
  <si>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</si>
  <si>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</si>
  <si>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</si>
  <si>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</si>
  <si>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</si>
  <si>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</si>
  <si>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</si>
  <si>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</si>
  <si>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</si>
  <si>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</si>
  <si>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</si>
  <si>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</si>
  <si>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</si>
  <si>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</si>
  <si>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</si>
  <si>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</si>
  <si>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</si>
  <si>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</si>
  <si>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</si>
  <si>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</si>
  <si>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</si>
  <si>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</si>
  <si>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</si>
  <si>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</si>
  <si>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</si>
  <si>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</si>
  <si>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</si>
  <si>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</si>
  <si>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</si>
  <si>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</si>
  <si>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</si>
  <si>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</si>
  <si>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</si>
  <si>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</si>
  <si>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</si>
  <si>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</si>
  <si>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</si>
  <si>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</si>
  <si>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</si>
  <si>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</si>
  <si>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</si>
  <si>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</si>
  <si>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</si>
  <si>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</si>
  <si>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</si>
  <si>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</si>
  <si>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</si>
  <si>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</si>
  <si>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</si>
  <si>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</si>
  <si>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</si>
  <si>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</si>
  <si>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</si>
  <si>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</si>
  <si>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</si>
  <si>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</si>
  <si>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</si>
  <si>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</si>
  <si>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</si>
  <si>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</si>
  <si>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</si>
  <si>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</si>
  <si>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</si>
  <si>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</si>
  <si>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</si>
  <si>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</si>
  <si>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</si>
  <si>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</si>
  <si>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</si>
  <si>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</si>
  <si>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</si>
  <si>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</si>
  <si>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</si>
  <si>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</si>
  <si>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</si>
  <si>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</si>
  <si>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</si>
  <si>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</si>
  <si>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</si>
  <si>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</si>
  <si>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</si>
  <si>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</si>
  <si>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</si>
  <si>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</si>
  <si>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</si>
  <si>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</si>
  <si>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</si>
  <si>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</si>
  <si>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</si>
  <si>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</si>
  <si>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</si>
  <si>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</si>
  <si>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</si>
  <si>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</si>
  <si>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</si>
  <si>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</si>
  <si>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</si>
  <si>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</si>
  <si>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</si>
  <si>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</si>
  <si>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</si>
  <si>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</si>
  <si>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</si>
  <si>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</si>
  <si>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</si>
  <si>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</si>
  <si>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</si>
  <si>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</si>
  <si>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</si>
  <si>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</si>
  <si>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</si>
  <si>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</si>
  <si>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</si>
  <si>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</si>
  <si>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</si>
  <si>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</si>
  <si>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</si>
  <si>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</si>
  <si>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</si>
  <si>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</si>
  <si>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</si>
  <si>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</si>
  <si>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</si>
  <si>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</si>
  <si>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</si>
  <si>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</si>
  <si>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</si>
  <si>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</si>
  <si>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</si>
  <si>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</si>
  <si>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</si>
  <si>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</si>
  <si>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</si>
  <si>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</si>
  <si>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</si>
  <si>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</si>
  <si>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</si>
  <si>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</si>
  <si>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</si>
  <si>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</si>
  <si>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</si>
  <si>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</si>
  <si>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</si>
  <si>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</si>
  <si>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</si>
  <si>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</si>
  <si>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</si>
  <si>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</si>
  <si>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</si>
  <si>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</si>
  <si>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</si>
  <si>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</si>
  <si>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</si>
  <si>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</si>
  <si>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</si>
  <si>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</si>
  <si>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</si>
  <si>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</si>
  <si>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</si>
  <si>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</si>
  <si>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</si>
  <si>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</si>
  <si>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</si>
  <si>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</si>
  <si>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</si>
  <si>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</si>
  <si>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</si>
  <si>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</si>
  <si>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</si>
  <si>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</si>
  <si>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</si>
  <si>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</si>
  <si>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</si>
  <si>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</si>
  <si>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</si>
  <si>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</si>
  <si>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</si>
  <si>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</si>
  <si>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</si>
  <si>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</si>
  <si>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</si>
  <si>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</si>
  <si>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</si>
  <si>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</si>
  <si>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</si>
  <si>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</si>
  <si>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</si>
  <si>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</si>
  <si>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</si>
  <si>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</si>
  <si>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</si>
  <si>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</si>
  <si>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</si>
  <si>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</si>
  <si>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</si>
  <si>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</si>
  <si>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</si>
  <si>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</si>
  <si>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</si>
  <si>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</si>
  <si>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</si>
  <si>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</si>
  <si>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</si>
  <si>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</si>
  <si>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</si>
  <si>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</si>
  <si>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</si>
  <si>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</si>
  <si>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</si>
  <si>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</si>
  <si>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</si>
  <si>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</si>
  <si>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</si>
  <si>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</si>
  <si>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</si>
  <si>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</si>
  <si>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</si>
  <si>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</si>
  <si>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</si>
  <si>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</si>
  <si>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</si>
  <si>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</si>
  <si>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</si>
  <si>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</si>
  <si>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</si>
  <si>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</si>
  <si>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</si>
  <si>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</si>
  <si>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</si>
  <si>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</si>
  <si>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</si>
  <si>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</si>
  <si>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</si>
  <si>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</si>
  <si>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</si>
  <si>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</si>
  <si>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</si>
  <si>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</si>
  <si>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</si>
  <si>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</si>
  <si>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</si>
  <si>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</si>
  <si>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</si>
  <si>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</si>
  <si>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</si>
  <si>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</si>
  <si>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</si>
  <si>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</si>
  <si>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</si>
  <si>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</si>
  <si>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</si>
  <si>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</si>
  <si>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</si>
  <si>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</si>
  <si>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</si>
  <si>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</si>
  <si>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</si>
  <si>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</si>
  <si>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</si>
  <si>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</si>
  <si>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</si>
  <si>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</si>
  <si>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</si>
  <si>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</si>
  <si>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</si>
  <si>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</si>
  <si>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</si>
  <si>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</si>
  <si>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</si>
  <si>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</si>
  <si>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</si>
  <si>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</si>
  <si>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</si>
  <si>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</si>
  <si>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</si>
  <si>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</si>
  <si>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</si>
  <si>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</si>
  <si>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</si>
  <si>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</si>
  <si>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</si>
  <si>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</si>
  <si>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</si>
  <si>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</si>
  <si>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</si>
  <si>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</si>
  <si>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</si>
  <si>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</si>
  <si>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</si>
  <si>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</si>
  <si>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</si>
  <si>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</si>
  <si>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</si>
  <si>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</si>
  <si>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</si>
  <si>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</si>
  <si>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</si>
  <si>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</si>
  <si>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</si>
  <si>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</si>
  <si>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</si>
  <si>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</si>
  <si>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</si>
  <si>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</si>
  <si>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</si>
  <si>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</si>
  <si>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</si>
  <si>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</si>
  <si>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</si>
  <si>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</si>
  <si>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</si>
  <si>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</si>
  <si>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</si>
  <si>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</si>
  <si>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</si>
  <si>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</si>
  <si>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</si>
  <si>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</si>
  <si>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</si>
  <si>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</si>
  <si>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</si>
  <si>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</si>
  <si>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</si>
  <si>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</si>
  <si>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</si>
  <si>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</si>
  <si>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</si>
  <si>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</si>
  <si>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</si>
  <si>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</si>
  <si>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</si>
  <si>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</si>
  <si>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</si>
  <si>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</si>
  <si>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</si>
  <si>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</si>
  <si>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</si>
  <si>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</si>
  <si>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</si>
  <si>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</si>
  <si>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</si>
  <si>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</si>
  <si>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</si>
  <si>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</si>
  <si>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</si>
  <si>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</si>
  <si>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</si>
  <si>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</si>
  <si>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</si>
  <si>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</si>
  <si>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</si>
  <si>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</si>
  <si>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</si>
  <si>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</si>
  <si>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</si>
  <si>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</si>
  <si>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</si>
  <si>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</si>
  <si>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</si>
  <si>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</si>
  <si>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</si>
  <si>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</si>
  <si>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</si>
  <si>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</si>
  <si>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</si>
  <si>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</si>
  <si>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</si>
  <si>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</si>
  <si>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</si>
  <si>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</si>
  <si>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</si>
  <si>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</si>
  <si>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</si>
  <si>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</si>
  <si>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</si>
  <si>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</si>
  <si>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</si>
  <si>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</si>
  <si>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</si>
  <si>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</si>
  <si>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</si>
  <si>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</si>
  <si>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</si>
  <si>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</si>
  <si>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</si>
  <si>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</si>
  <si>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</si>
  <si>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</si>
  <si>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</si>
  <si>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</si>
  <si>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</si>
  <si>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</si>
  <si>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</si>
  <si>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</si>
  <si>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</si>
  <si>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</si>
  <si>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</si>
  <si>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</si>
  <si>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</si>
  <si>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</si>
  <si>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</si>
  <si>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</si>
  <si>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</si>
  <si>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</si>
  <si>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</si>
  <si>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</si>
  <si>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</si>
  <si>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</si>
  <si>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</si>
  <si>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</si>
  <si>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</si>
  <si>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</si>
  <si>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</si>
  <si>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</si>
  <si>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</si>
  <si>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</si>
  <si>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</si>
  <si>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</si>
  <si>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</si>
  <si>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</si>
  <si>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</si>
  <si>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</si>
  <si>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</si>
  <si>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</si>
  <si>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</si>
  <si>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</si>
  <si>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</si>
  <si>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</si>
  <si>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</si>
  <si>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</si>
  <si>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</si>
  <si>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</si>
  <si>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</si>
  <si>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</si>
  <si>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</si>
  <si>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</si>
  <si>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</si>
  <si>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</si>
  <si>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</si>
  <si>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</si>
  <si>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</si>
  <si>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</si>
  <si>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</si>
  <si>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</si>
  <si>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</si>
  <si>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</si>
  <si>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</si>
  <si>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</si>
  <si>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</si>
  <si>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</si>
  <si>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</si>
  <si>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</si>
  <si>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</si>
  <si>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</si>
  <si>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</si>
  <si>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</si>
  <si>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</si>
  <si>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</si>
  <si>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</si>
  <si>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</si>
  <si>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</si>
  <si>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</si>
  <si>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</si>
  <si>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</si>
  <si>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</si>
  <si>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</si>
  <si>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</si>
  <si>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</si>
  <si>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</si>
  <si>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</si>
  <si>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</si>
  <si>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</si>
  <si>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</si>
  <si>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</si>
  <si>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</si>
  <si>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</si>
  <si>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</si>
  <si>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</si>
  <si>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</si>
  <si>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</si>
  <si>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</si>
  <si>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</si>
  <si>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</si>
  <si>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</si>
  <si>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</si>
  <si>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</si>
  <si>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</si>
  <si>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</si>
  <si>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</si>
  <si>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</si>
  <si>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</si>
  <si>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</si>
  <si>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</si>
  <si>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</si>
  <si>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</si>
  <si>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</si>
  <si>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</si>
  <si>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</si>
  <si>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</si>
  <si>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</si>
  <si>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</si>
  <si>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</si>
  <si>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</si>
  <si>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</si>
  <si>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</si>
  <si>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</si>
  <si>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</si>
  <si>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</si>
  <si>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</si>
  <si>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</si>
  <si>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</si>
  <si>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</si>
  <si>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</si>
  <si>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</si>
  <si>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</si>
  <si>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</si>
  <si>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</si>
  <si>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</si>
  <si>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</si>
  <si>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</si>
  <si>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</si>
  <si>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</si>
  <si>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</si>
  <si>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</si>
  <si>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</si>
  <si>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</si>
  <si>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</si>
  <si>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</si>
  <si>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</si>
  <si>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</si>
  <si>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</si>
  <si>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</si>
  <si>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</si>
  <si>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</si>
  <si>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</si>
  <si>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</si>
  <si>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</si>
  <si>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</si>
  <si>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</si>
  <si>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</si>
  <si>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</si>
  <si>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</si>
  <si>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</si>
  <si>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</si>
  <si>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</si>
  <si>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</si>
  <si>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</si>
  <si>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</si>
  <si>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</si>
  <si>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</si>
  <si>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</si>
  <si>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</si>
  <si>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</si>
  <si>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</si>
  <si>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</si>
  <si>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</si>
  <si>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</si>
  <si>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</si>
  <si>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</si>
  <si>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</si>
  <si>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</si>
  <si>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</si>
  <si>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</si>
  <si>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</si>
  <si>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</si>
  <si>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</si>
  <si>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</si>
  <si>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</si>
  <si>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</si>
  <si>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</si>
  <si>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</si>
  <si>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</si>
  <si>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</si>
  <si>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</si>
  <si>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</si>
  <si>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</si>
  <si>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</si>
  <si>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</si>
  <si>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</si>
  <si>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</si>
  <si>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</si>
  <si>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</si>
  <si>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</si>
  <si>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</si>
  <si>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</si>
  <si>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</si>
  <si>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</si>
  <si>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</si>
  <si>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</si>
  <si>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</si>
  <si>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</si>
  <si>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</si>
  <si>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</si>
  <si>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</si>
  <si>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</si>
  <si>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</si>
  <si>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</si>
  <si>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</si>
  <si>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</si>
  <si>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</si>
  <si>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</si>
  <si>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</si>
  <si>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</si>
  <si>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</si>
  <si>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</si>
  <si>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</si>
  <si>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</si>
  <si>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</si>
  <si>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</si>
  <si>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</si>
  <si>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</si>
  <si>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</si>
  <si>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</si>
  <si>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</si>
  <si>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</si>
  <si>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</si>
  <si>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</si>
  <si>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</si>
  <si>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</si>
  <si>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</si>
  <si>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</si>
  <si>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</si>
  <si>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</si>
  <si>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</si>
  <si>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</si>
  <si>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</si>
  <si>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</si>
  <si>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</si>
  <si>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</si>
  <si>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</si>
  <si>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</si>
  <si>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</si>
  <si>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</si>
  <si>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</si>
  <si>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</si>
  <si>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</si>
  <si>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</si>
  <si>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</si>
  <si>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</si>
  <si>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</si>
  <si>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</si>
  <si>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</si>
  <si>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</si>
  <si>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</si>
  <si>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</si>
  <si>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</si>
  <si>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</si>
  <si>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</si>
  <si>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</si>
  <si>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</si>
  <si>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</si>
  <si>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</si>
  <si>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</si>
  <si>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</si>
  <si>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</si>
  <si>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</si>
  <si>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</si>
  <si>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</si>
  <si>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</si>
  <si>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</si>
  <si>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</si>
  <si>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</si>
  <si>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</si>
  <si>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</si>
  <si>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</si>
  <si>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</si>
  <si>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</si>
  <si>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</si>
  <si>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</si>
  <si>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</si>
  <si>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</si>
  <si>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</si>
  <si>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</si>
  <si>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</si>
  <si>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</si>
  <si>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</si>
  <si>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</si>
  <si>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</si>
  <si>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</si>
  <si>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</si>
  <si>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</si>
  <si>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</si>
  <si>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</si>
  <si>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</si>
  <si>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</si>
  <si>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</si>
  <si>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</si>
  <si>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</si>
  <si>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</si>
  <si>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</si>
  <si>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</si>
  <si>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</si>
  <si>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</si>
  <si>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</si>
  <si>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</si>
  <si>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</si>
  <si>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</si>
  <si>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</si>
  <si>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</si>
  <si>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</si>
  <si>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</si>
  <si>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</si>
  <si>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</si>
  <si>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</si>
  <si>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</si>
  <si>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</si>
  <si>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</si>
  <si>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</si>
  <si>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</si>
  <si>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</si>
  <si>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</si>
  <si>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</si>
  <si>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</si>
  <si>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</si>
  <si>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</si>
  <si>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</si>
  <si>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</si>
  <si>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</si>
  <si>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</si>
  <si>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</si>
  <si>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</si>
  <si>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</si>
  <si>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</si>
  <si>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</si>
  <si>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</si>
  <si>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</si>
  <si>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</si>
  <si>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</si>
  <si>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</si>
  <si>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</si>
  <si>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</si>
  <si>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</si>
  <si>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</si>
  <si>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</si>
  <si>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</si>
  <si>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</si>
  <si>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</si>
  <si>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</si>
  <si>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</si>
  <si>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</si>
  <si>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</si>
  <si>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</si>
  <si>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</si>
  <si>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</si>
  <si>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</si>
  <si>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</si>
  <si>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</si>
  <si>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</si>
  <si>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</si>
  <si>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</si>
  <si>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</si>
  <si>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</si>
  <si>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</si>
  <si>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</si>
  <si>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</si>
  <si>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</si>
  <si>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</si>
  <si>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</si>
  <si>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</si>
  <si>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</si>
  <si>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</si>
  <si>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</si>
  <si>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</si>
  <si>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</si>
  <si>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</si>
  <si>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</si>
  <si>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</si>
  <si>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</si>
  <si>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</si>
  <si>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</si>
  <si>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</si>
  <si>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</si>
  <si>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</si>
  <si>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</si>
  <si>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</si>
  <si>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</si>
  <si>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</si>
  <si>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</si>
  <si>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</si>
  <si>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</si>
  <si>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</si>
  <si>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</si>
  <si>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</si>
  <si>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</si>
  <si>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</si>
  <si>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</si>
  <si>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</si>
  <si>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</si>
  <si>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</si>
  <si>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</si>
  <si>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</si>
  <si>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</si>
  <si>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</si>
  <si>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</si>
  <si>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</si>
  <si>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</si>
  <si>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</si>
  <si>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</si>
  <si>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</si>
  <si>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</si>
  <si>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</si>
  <si>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</si>
  <si>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</si>
  <si>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</si>
  <si>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</si>
  <si>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</si>
  <si>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</si>
  <si>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</si>
  <si>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</si>
  <si>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</si>
  <si>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</si>
  <si>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</si>
  <si>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</si>
  <si>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</si>
  <si>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</si>
  <si>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</si>
  <si>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</si>
  <si>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</si>
  <si>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</si>
  <si>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</si>
  <si>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</si>
  <si>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</si>
  <si>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</si>
  <si>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</si>
  <si>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</si>
  <si>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</si>
  <si>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</si>
  <si>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</si>
  <si>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</si>
  <si>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</si>
  <si>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</si>
  <si>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</si>
  <si>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</si>
  <si>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</si>
  <si>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</si>
  <si>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</si>
  <si>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</si>
  <si>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</si>
  <si>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</si>
  <si>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</si>
  <si>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</si>
  <si>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</si>
  <si>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</si>
  <si>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</si>
  <si>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</si>
  <si>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</si>
  <si>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</si>
  <si>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</si>
  <si>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</si>
  <si>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</si>
  <si>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</si>
  <si>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</si>
  <si>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</si>
  <si>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</si>
  <si>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</si>
  <si>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</si>
  <si>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</si>
  <si>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</si>
  <si>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</si>
  <si>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</si>
  <si>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</si>
  <si>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</si>
  <si>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</si>
  <si>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</si>
  <si>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</si>
  <si>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</si>
  <si>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</si>
  <si>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</si>
  <si>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</si>
  <si>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</si>
  <si>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</si>
  <si>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</si>
  <si>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</si>
  <si>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</si>
  <si>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</si>
  <si>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</si>
  <si>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</si>
  <si>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</si>
  <si>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</si>
  <si>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</si>
  <si>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</si>
  <si>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</si>
  <si>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</si>
  <si>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</si>
  <si>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</si>
  <si>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</si>
  <si>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</si>
  <si>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</si>
  <si>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</si>
  <si>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</si>
  <si>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</si>
  <si>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</si>
  <si>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</si>
  <si>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</si>
  <si>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</si>
  <si>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</si>
  <si>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</si>
  <si>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</si>
  <si>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</si>
  <si>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</si>
  <si>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</si>
  <si>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</si>
  <si>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</si>
  <si>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</si>
  <si>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</si>
  <si>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</si>
  <si>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</si>
  <si>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</si>
  <si>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</si>
  <si>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</si>
  <si>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</si>
  <si>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</si>
  <si>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</si>
  <si>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</si>
  <si>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</si>
  <si>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</si>
  <si>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</si>
  <si>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</si>
  <si>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</si>
  <si>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</si>
  <si>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</si>
  <si>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</si>
  <si>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</si>
  <si>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</si>
  <si>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</si>
  <si>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</si>
  <si>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</si>
  <si>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</si>
  <si>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</si>
  <si>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</si>
  <si>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</si>
  <si>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</si>
  <si>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</si>
  <si>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</si>
  <si>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</si>
  <si>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</si>
  <si>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</si>
  <si>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</si>
  <si>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</si>
  <si>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</si>
  <si>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</si>
  <si>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</si>
  <si>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</si>
  <si>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</si>
  <si>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</si>
  <si>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</si>
  <si>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</si>
  <si>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</si>
  <si>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</si>
  <si>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</si>
  <si>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</si>
  <si>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</si>
  <si>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</si>
  <si>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</si>
  <si>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</si>
  <si>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</si>
  <si>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</si>
  <si>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</si>
  <si>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</si>
  <si>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</si>
  <si>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</si>
  <si>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</si>
  <si>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</si>
  <si>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</si>
  <si>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</si>
  <si>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</si>
  <si>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</si>
  <si>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</si>
  <si>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</si>
  <si>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</si>
  <si>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</si>
  <si>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</si>
  <si>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</si>
  <si>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</si>
  <si>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</si>
  <si>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</si>
  <si>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</si>
  <si>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</si>
  <si>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</si>
  <si>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</si>
  <si>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</si>
  <si>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</si>
  <si>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</si>
  <si>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</si>
  <si>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</si>
  <si>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</si>
  <si>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</si>
  <si>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</si>
  <si>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</si>
  <si>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</si>
  <si>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</si>
  <si>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</si>
  <si>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</si>
  <si>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</si>
  <si>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</si>
  <si>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</si>
  <si>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</si>
  <si>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</si>
  <si>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</si>
  <si>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</si>
  <si>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</si>
  <si>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</si>
  <si>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</si>
  <si>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</si>
  <si>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</si>
  <si>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</si>
  <si>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</si>
  <si>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</si>
  <si>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</si>
  <si>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</si>
  <si>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</si>
  <si>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</si>
  <si>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</si>
  <si>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</si>
  <si>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</si>
  <si>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</si>
  <si>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</si>
  <si>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</si>
  <si>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</si>
  <si>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</si>
  <si>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</si>
  <si>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</si>
  <si>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</si>
  <si>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</si>
  <si>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</si>
  <si>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</si>
  <si>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</si>
  <si>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</si>
  <si>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</si>
  <si>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</si>
  <si>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</si>
  <si>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</si>
  <si>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</si>
  <si>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</si>
  <si>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</si>
  <si>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</si>
  <si>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</si>
  <si>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</si>
  <si>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</si>
  <si>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</si>
  <si>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</si>
  <si>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</si>
  <si>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</si>
  <si>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</si>
  <si>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</si>
  <si>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</si>
  <si>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</si>
  <si>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</si>
  <si>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</si>
  <si>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</si>
  <si>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</si>
  <si>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</si>
  <si>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</si>
  <si>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</si>
  <si>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</si>
  <si>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</si>
  <si>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</si>
  <si>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</si>
  <si>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</si>
  <si>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</si>
  <si>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</si>
  <si>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</si>
  <si>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</si>
  <si>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</si>
  <si>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</si>
  <si>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</si>
  <si>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</si>
  <si>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</si>
  <si>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</si>
  <si>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</si>
  <si>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</si>
  <si>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</si>
  <si>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</si>
  <si>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</si>
  <si>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</si>
  <si>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</si>
  <si>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</si>
  <si>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</si>
  <si>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</si>
  <si>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</si>
  <si>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</si>
  <si>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</si>
  <si>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</si>
  <si>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</si>
  <si>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</si>
  <si>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</si>
  <si>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</si>
  <si>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</si>
  <si>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</si>
  <si>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</si>
  <si>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</si>
  <si>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</si>
  <si>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</si>
  <si>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</si>
  <si>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</si>
  <si>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</si>
  <si>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</si>
  <si>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</si>
  <si>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</si>
  <si>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</si>
  <si>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</si>
  <si>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</si>
  <si>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</si>
  <si>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</si>
  <si>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</si>
  <si>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</si>
  <si>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</si>
  <si>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</si>
  <si>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</si>
  <si>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</si>
  <si>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</si>
  <si>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</si>
  <si>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</si>
  <si>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</si>
  <si>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</si>
  <si>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</si>
  <si>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</si>
  <si>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</si>
  <si>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</si>
  <si>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</si>
  <si>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</si>
  <si>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</si>
  <si>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</si>
  <si>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</si>
  <si>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</si>
  <si>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</si>
  <si>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</si>
  <si>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</si>
  <si>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</si>
  <si>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</si>
  <si>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</si>
  <si>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</si>
  <si>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</si>
  <si>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</si>
  <si>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</si>
  <si>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</si>
  <si>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</si>
  <si>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</si>
  <si>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</si>
  <si>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</si>
  <si>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</si>
  <si>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</si>
  <si>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</si>
  <si>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</si>
  <si>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</si>
  <si>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</si>
  <si>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</si>
  <si>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</si>
  <si>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</si>
  <si>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</si>
  <si>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</si>
  <si>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</si>
  <si>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</si>
  <si>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</si>
  <si>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</si>
  <si>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</si>
  <si>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</si>
  <si>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</si>
  <si>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</si>
  <si>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</si>
  <si>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</si>
  <si>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</si>
  <si>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</si>
  <si>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</si>
  <si>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</si>
  <si>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</si>
  <si>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</si>
  <si>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</si>
  <si>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</si>
  <si>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</si>
  <si>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</si>
  <si>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</si>
  <si>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</si>
  <si>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</si>
  <si>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</si>
  <si>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</si>
  <si>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</si>
  <si>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</si>
  <si>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</si>
  <si>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</si>
  <si>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</si>
  <si>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</si>
  <si>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</si>
  <si>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</si>
  <si>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</si>
  <si>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</si>
  <si>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</si>
  <si>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</si>
  <si>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</si>
  <si>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</si>
  <si>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</si>
  <si>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</si>
  <si>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</si>
  <si>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</si>
  <si>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</si>
  <si>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</si>
  <si>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</si>
  <si>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</si>
  <si>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</si>
  <si>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</si>
  <si>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</si>
  <si>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</si>
  <si>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</si>
  <si>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</si>
  <si>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</si>
  <si>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</si>
  <si>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</si>
  <si>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</si>
  <si>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</si>
  <si>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</si>
  <si>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</si>
  <si>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</si>
  <si>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</si>
  <si>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</si>
  <si>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</si>
  <si>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</si>
  <si>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</si>
  <si>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</si>
  <si>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</si>
  <si>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</si>
  <si>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</si>
  <si>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</si>
  <si>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</si>
  <si>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</si>
  <si>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</si>
  <si>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</si>
  <si>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</si>
  <si>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</si>
  <si>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</si>
  <si>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</si>
  <si>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</si>
  <si>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</si>
  <si>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</si>
  <si>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</si>
  <si>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</si>
  <si>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</si>
  <si>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</si>
  <si>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</si>
  <si>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</si>
  <si>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</si>
  <si>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</si>
  <si>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</si>
  <si>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</si>
  <si>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</si>
  <si>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</si>
  <si>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</si>
  <si>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</si>
  <si>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</si>
  <si>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</si>
  <si>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</si>
  <si>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</si>
  <si>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</si>
  <si>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</si>
  <si>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</si>
  <si>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</si>
  <si>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</si>
  <si>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</si>
  <si>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</si>
  <si>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</si>
  <si>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</si>
  <si>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</si>
  <si>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</si>
  <si>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</si>
  <si>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</si>
  <si>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</si>
  <si>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</si>
  <si>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</si>
  <si>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</si>
  <si>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</si>
  <si>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</si>
  <si>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</si>
  <si>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</si>
  <si>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</si>
  <si>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</si>
  <si>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</si>
  <si>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</si>
  <si>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</si>
  <si>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</si>
  <si>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</si>
  <si>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</si>
  <si>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</si>
  <si>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</si>
  <si>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</si>
  <si>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</si>
  <si>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</si>
  <si>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</si>
  <si>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</si>
  <si>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</si>
  <si>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</si>
  <si>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</si>
  <si>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</si>
  <si>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</si>
  <si>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</si>
  <si>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</si>
  <si>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</si>
  <si>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</si>
  <si>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</si>
  <si>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</si>
  <si>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</si>
  <si>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</si>
  <si>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</si>
  <si>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</si>
  <si>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</si>
  <si>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</si>
  <si>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</si>
  <si>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</si>
  <si>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</si>
  <si>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</si>
  <si>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</si>
  <si>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</si>
  <si>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</si>
  <si>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</si>
  <si>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</si>
  <si>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</si>
  <si>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</si>
  <si>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</si>
  <si>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</si>
  <si>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</si>
  <si>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</si>
  <si>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</si>
  <si>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</si>
  <si>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</si>
  <si>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</si>
  <si>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</si>
  <si>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</si>
  <si>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</si>
  <si>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</si>
  <si>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</si>
  <si>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</si>
  <si>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</si>
  <si>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</si>
  <si>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</si>
  <si>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</si>
  <si>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</si>
  <si>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</si>
  <si>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</si>
  <si>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</si>
  <si>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</si>
  <si>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</si>
  <si>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</si>
  <si>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</si>
  <si>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</si>
  <si>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</si>
  <si>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</si>
  <si>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</si>
  <si>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</si>
  <si>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</si>
  <si>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</si>
  <si>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</si>
  <si>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</si>
  <si>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</si>
  <si>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</si>
  <si>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</si>
  <si>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</si>
  <si>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</si>
  <si>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</si>
  <si>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</si>
  <si>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</si>
  <si>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</si>
  <si>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</si>
  <si>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</si>
  <si>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</si>
  <si>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</si>
  <si>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</si>
  <si>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</si>
  <si>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</si>
  <si>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</si>
  <si>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</si>
  <si>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</si>
  <si>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</si>
  <si>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</si>
  <si>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</si>
  <si>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</si>
  <si>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</si>
  <si>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</si>
  <si>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</si>
  <si>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</si>
  <si>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</si>
  <si>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</si>
  <si>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</si>
  <si>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</si>
  <si>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</si>
  <si>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</si>
  <si>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</si>
  <si>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</si>
  <si>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</si>
  <si>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</si>
  <si>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</si>
  <si>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</si>
  <si>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</si>
  <si>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</si>
  <si>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</si>
  <si>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</si>
  <si>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</si>
  <si>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</si>
  <si>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</si>
  <si>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</si>
  <si>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</si>
  <si>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</si>
  <si>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</si>
  <si>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</si>
  <si>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</si>
  <si>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</si>
  <si>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</si>
  <si>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</si>
  <si>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</si>
  <si>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</si>
  <si>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</si>
  <si>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</si>
  <si>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</si>
  <si>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</si>
  <si>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</si>
  <si>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</si>
  <si>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</si>
  <si>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</si>
  <si>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</si>
  <si>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</si>
  <si>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</si>
  <si>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</si>
  <si>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</si>
  <si>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</si>
  <si>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</si>
  <si>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</si>
  <si>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</si>
  <si>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</si>
  <si>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</si>
  <si>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</si>
  <si>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</si>
  <si>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</si>
  <si>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</si>
  <si>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</si>
  <si>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</si>
  <si>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</si>
  <si>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</si>
  <si>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</si>
  <si>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</si>
  <si>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</si>
  <si>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</si>
  <si>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</si>
  <si>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</si>
  <si>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</si>
  <si>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</si>
  <si>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</si>
  <si>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</si>
  <si>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</si>
  <si>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</si>
  <si>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</si>
  <si>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</si>
  <si>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</si>
  <si>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</si>
  <si>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</si>
  <si>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</si>
  <si>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</si>
  <si>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</si>
  <si>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</si>
  <si>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</si>
  <si>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</si>
  <si>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</si>
  <si>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</si>
  <si>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</si>
  <si>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</si>
  <si>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</si>
  <si>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</si>
  <si>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</si>
  <si>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</si>
  <si>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</si>
  <si>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</si>
  <si>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</si>
  <si>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</si>
  <si>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</si>
  <si>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</si>
  <si>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</si>
  <si>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</si>
  <si>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</si>
  <si>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</si>
  <si>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</si>
  <si>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</si>
  <si>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</si>
  <si>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</si>
  <si>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</si>
  <si>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</si>
  <si>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</si>
  <si>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</si>
  <si>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</si>
  <si>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</si>
  <si>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</si>
  <si>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</si>
  <si>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</si>
  <si>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</si>
  <si>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</si>
  <si>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</si>
  <si>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</si>
  <si>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</si>
  <si>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</si>
  <si>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</si>
  <si>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</si>
  <si>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</si>
  <si>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</si>
  <si>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</si>
  <si>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</si>
  <si>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</si>
  <si>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</si>
  <si>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</si>
  <si>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</si>
  <si>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</si>
  <si>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</si>
  <si>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</si>
  <si>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</si>
  <si>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</si>
  <si>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</si>
  <si>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</si>
  <si>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</si>
  <si>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</si>
  <si>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</si>
  <si>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</si>
  <si>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</si>
  <si>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</si>
  <si>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</si>
  <si>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</si>
  <si>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</si>
  <si>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</si>
  <si>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</si>
  <si>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</si>
  <si>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</si>
  <si>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</si>
  <si>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</si>
  <si>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</si>
  <si>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</si>
  <si>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</si>
  <si>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</si>
  <si>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</si>
  <si>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</si>
  <si>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</si>
  <si>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</si>
  <si>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</si>
  <si>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</si>
  <si>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</si>
  <si>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</si>
  <si>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</si>
  <si>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</si>
  <si>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</si>
  <si>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</si>
  <si>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</si>
  <si>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</si>
  <si>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</si>
  <si>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</si>
  <si>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</si>
  <si>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</si>
  <si>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</si>
  <si>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</si>
  <si>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</si>
  <si>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</si>
  <si>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</si>
  <si>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</si>
  <si>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</si>
  <si>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</si>
  <si>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</si>
  <si>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</si>
  <si>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</si>
  <si>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</si>
  <si>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</si>
  <si>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</si>
  <si>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</si>
  <si>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</si>
  <si>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</si>
  <si>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</si>
  <si>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</si>
  <si>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</si>
  <si>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</si>
  <si>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</si>
  <si>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</si>
  <si>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</si>
  <si>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</si>
  <si>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</si>
  <si>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</si>
  <si>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</si>
  <si>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</si>
  <si>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</si>
  <si>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</si>
  <si>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</si>
  <si>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</si>
  <si>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</si>
  <si>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</si>
  <si>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</si>
  <si>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</si>
  <si>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</si>
  <si>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</si>
  <si>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</si>
  <si>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</si>
  <si>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</si>
  <si>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</si>
  <si>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</si>
  <si>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</si>
  <si>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</si>
  <si>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</si>
  <si>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</si>
  <si>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</si>
  <si>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</si>
  <si>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</si>
  <si>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</si>
  <si>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</si>
  <si>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</si>
  <si>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</si>
  <si>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</si>
  <si>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</si>
  <si>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</si>
  <si>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</si>
  <si>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</si>
  <si>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</si>
  <si>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</si>
  <si>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</si>
  <si>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</si>
  <si>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</si>
  <si>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</si>
  <si>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</si>
  <si>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</si>
  <si>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</si>
  <si>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</si>
  <si>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</si>
  <si>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</si>
  <si>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</si>
  <si>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</si>
  <si>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</si>
  <si>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</si>
  <si>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</si>
  <si>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</si>
  <si>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</si>
  <si>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</si>
  <si>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</si>
  <si>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</si>
  <si>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</si>
  <si>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</si>
  <si>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</si>
  <si>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</si>
  <si>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</si>
  <si>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</si>
  <si>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</si>
  <si>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</si>
  <si>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</si>
  <si>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</si>
  <si>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</si>
  <si>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</si>
  <si>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</si>
  <si>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</si>
  <si>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</si>
  <si>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</si>
  <si>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</si>
  <si>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</si>
  <si>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</si>
  <si>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</si>
  <si>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</si>
  <si>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</si>
  <si>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</si>
  <si>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</si>
  <si>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</si>
  <si>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</si>
  <si>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</si>
  <si>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</si>
  <si>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</si>
  <si>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</si>
  <si>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</si>
  <si>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</si>
  <si>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</si>
  <si>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</si>
  <si>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</si>
  <si>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</si>
  <si>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</si>
  <si>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</si>
  <si>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</si>
  <si>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</si>
  <si>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</si>
  <si>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</si>
  <si>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</si>
  <si>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</si>
  <si>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</si>
  <si>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</si>
  <si>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</si>
  <si>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</si>
  <si>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</si>
  <si>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</si>
  <si>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</si>
  <si>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</si>
  <si>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</si>
  <si>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</si>
  <si>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</si>
  <si>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</si>
  <si>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</si>
  <si>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</si>
  <si>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</si>
  <si>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</si>
  <si>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</si>
  <si>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</si>
  <si>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</si>
  <si>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</si>
  <si>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</si>
  <si>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</si>
  <si>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</si>
  <si>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</si>
  <si>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</si>
  <si>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</si>
  <si>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</si>
  <si>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</si>
  <si>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</si>
  <si>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</si>
  <si>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</si>
  <si>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</si>
  <si>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</si>
  <si>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</si>
  <si>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</si>
  <si>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</si>
  <si>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</si>
  <si>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</si>
  <si>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</si>
  <si>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</si>
  <si>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</si>
  <si>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</si>
  <si>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</si>
  <si>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</si>
  <si>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</si>
  <si>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</si>
  <si>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</si>
  <si>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</si>
  <si>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</si>
  <si>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</si>
  <si>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</si>
  <si>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</si>
  <si>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</si>
  <si>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</si>
  <si>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</si>
  <si>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</si>
  <si>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</si>
  <si>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</si>
  <si>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</si>
  <si>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</si>
  <si>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</si>
  <si>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</si>
  <si>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</si>
  <si>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</si>
  <si>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</si>
  <si>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</si>
  <si>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</si>
  <si>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</si>
  <si>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</si>
  <si>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</si>
  <si>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</si>
  <si>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</si>
  <si>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</si>
  <si>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</si>
  <si>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</si>
  <si>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</si>
  <si>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</si>
  <si>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</si>
  <si>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</si>
  <si>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</si>
  <si>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</si>
  <si>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</si>
  <si>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</si>
  <si>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</si>
  <si>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</si>
  <si>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</si>
  <si>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</si>
  <si>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</si>
  <si>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</si>
  <si>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</si>
  <si>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</si>
  <si>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</si>
  <si>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</si>
  <si>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</si>
  <si>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</si>
  <si>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</si>
  <si>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</si>
  <si>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</si>
  <si>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</si>
  <si>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</si>
  <si>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</si>
  <si>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</si>
  <si>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</si>
  <si>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</si>
  <si>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</si>
  <si>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</si>
  <si>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</si>
  <si>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</si>
  <si>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</si>
  <si>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</si>
  <si>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</si>
  <si>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</si>
  <si>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</si>
  <si>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</si>
  <si>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</si>
  <si>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</si>
  <si>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</si>
  <si>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</si>
  <si>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</si>
  <si>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</si>
  <si>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</si>
  <si>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</si>
  <si>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</si>
  <si>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</si>
  <si>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</si>
  <si>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</si>
  <si>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</si>
  <si>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</si>
  <si>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</si>
  <si>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</si>
  <si>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</si>
  <si>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</si>
  <si>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</si>
  <si>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</si>
  <si>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</si>
  <si>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</si>
  <si>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</si>
  <si>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</si>
  <si>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</si>
  <si>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</si>
  <si>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</si>
  <si>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</si>
  <si>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</si>
  <si>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</si>
  <si>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</si>
  <si>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</si>
  <si>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</si>
  <si>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</si>
  <si>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</si>
  <si>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</si>
  <si>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</si>
  <si>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</si>
  <si>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</si>
  <si>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</si>
  <si>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</si>
  <si>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</si>
  <si>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</si>
  <si>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</si>
  <si>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</si>
  <si>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</si>
  <si>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</si>
  <si>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</si>
  <si>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</si>
  <si>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</si>
  <si>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</si>
  <si>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</si>
  <si>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</si>
  <si>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</si>
  <si>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</si>
  <si>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</si>
  <si>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</si>
  <si>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</si>
  <si>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</si>
  <si>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</si>
  <si>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</si>
  <si>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</si>
  <si>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</si>
  <si>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</si>
  <si>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</si>
  <si>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</si>
  <si>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</si>
  <si>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</si>
  <si>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</si>
  <si>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</si>
  <si>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</si>
  <si>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</si>
  <si>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</si>
  <si>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</si>
  <si>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</si>
  <si>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</si>
  <si>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</si>
  <si>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</si>
  <si>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</si>
  <si>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</si>
  <si>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</si>
  <si>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</si>
  <si>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</si>
  <si>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</si>
  <si>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</si>
  <si>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</si>
  <si>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</si>
  <si>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</si>
  <si>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</si>
  <si>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</si>
  <si>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</si>
  <si>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</si>
  <si>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</si>
  <si>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</si>
  <si>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</si>
  <si>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</si>
  <si>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</si>
  <si>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</si>
  <si>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</si>
  <si>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</si>
  <si>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</si>
  <si>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</si>
  <si>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</si>
  <si>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</si>
  <si>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</si>
  <si>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</si>
  <si>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</si>
  <si>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</si>
  <si>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</si>
  <si>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</si>
  <si>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</si>
  <si>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</si>
  <si>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</si>
  <si>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</si>
  <si>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</si>
  <si>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</si>
  <si>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</si>
  <si>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</si>
  <si>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</si>
  <si>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</si>
  <si>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</si>
  <si>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</si>
  <si>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</si>
  <si>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</si>
  <si>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</si>
  <si>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</si>
  <si>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</si>
  <si>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</si>
  <si>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</si>
  <si>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</si>
  <si>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</si>
  <si>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</si>
  <si>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</si>
  <si>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</si>
  <si>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</si>
  <si>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</si>
  <si>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</si>
  <si>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</si>
  <si>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</si>
  <si>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</si>
  <si>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</si>
  <si>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</si>
  <si>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</si>
  <si>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</si>
  <si>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</si>
  <si>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</si>
  <si>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</si>
  <si>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</si>
  <si>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</si>
  <si>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</si>
  <si>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</si>
  <si>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</si>
  <si>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</si>
  <si>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</si>
  <si>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</si>
  <si>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</si>
  <si>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</si>
  <si>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</si>
  <si>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</si>
  <si>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</si>
  <si>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</si>
  <si>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</si>
  <si>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</si>
  <si>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</si>
  <si>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</si>
  <si>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</si>
  <si>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</si>
  <si>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</si>
  <si>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</si>
  <si>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</si>
  <si>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</si>
  <si>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</si>
  <si>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</si>
  <si>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</si>
  <si>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</si>
  <si>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</si>
  <si>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</si>
  <si>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</si>
  <si>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</si>
  <si>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</si>
  <si>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</si>
  <si>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</si>
  <si>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</si>
  <si>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</si>
  <si>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</si>
  <si>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</si>
  <si>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</si>
  <si>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</si>
  <si>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</si>
  <si>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</si>
  <si>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</si>
  <si>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</si>
  <si>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</si>
  <si>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</si>
  <si>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</si>
  <si>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</si>
  <si>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</si>
  <si>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</si>
  <si>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</si>
  <si>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</si>
  <si>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</si>
  <si>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</si>
  <si>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</si>
  <si>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</si>
  <si>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</si>
  <si>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</si>
  <si>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</si>
  <si>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</si>
  <si>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</si>
  <si>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</si>
  <si>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</si>
  <si>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</si>
  <si>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</si>
  <si>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</si>
  <si>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</si>
  <si>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</si>
  <si>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</si>
  <si>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</si>
  <si>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</si>
  <si>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</si>
  <si>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</si>
  <si>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</si>
  <si>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</si>
  <si>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</si>
  <si>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</si>
  <si>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</si>
  <si>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</si>
  <si>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</si>
  <si>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</si>
  <si>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</si>
  <si>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</si>
  <si>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</si>
  <si>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</si>
  <si>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</si>
  <si>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</si>
  <si>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</si>
  <si>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</si>
  <si>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</si>
  <si>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</si>
  <si>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</si>
  <si>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</si>
  <si>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</si>
  <si>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</si>
  <si>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</si>
  <si>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</si>
  <si>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</si>
  <si>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</si>
  <si>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</si>
  <si>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</si>
  <si>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</si>
  <si>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</si>
  <si>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</si>
  <si>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</si>
  <si>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</si>
  <si>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</si>
  <si>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</si>
  <si>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</si>
  <si>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</si>
  <si>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</si>
  <si>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</si>
  <si>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</si>
  <si>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</si>
  <si>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</si>
  <si>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</si>
  <si>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</si>
  <si>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</si>
  <si>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</si>
  <si>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</si>
  <si>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</si>
  <si>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</si>
  <si>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</si>
  <si>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</si>
  <si>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</si>
  <si>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</si>
  <si>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</si>
  <si>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</si>
  <si>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</si>
  <si>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</si>
  <si>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</si>
  <si>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</si>
  <si>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</si>
  <si>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</si>
  <si>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</si>
  <si>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</si>
  <si>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</si>
  <si>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</si>
  <si>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</si>
  <si>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</si>
  <si>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</si>
  <si>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</si>
  <si>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</si>
  <si>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</si>
  <si>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</si>
  <si>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</si>
  <si>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</si>
  <si>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</si>
  <si>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</si>
  <si>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</si>
  <si>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</si>
  <si>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</si>
  <si>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</si>
  <si>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</si>
  <si>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</si>
  <si>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</si>
  <si>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</si>
  <si>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</si>
  <si>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</si>
  <si>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</si>
  <si>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</si>
  <si>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</si>
  <si>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</si>
  <si>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</si>
  <si>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</si>
  <si>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</si>
  <si>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</si>
  <si>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</si>
  <si>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</si>
  <si>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</si>
  <si>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</si>
  <si>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</si>
  <si>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</si>
  <si>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</si>
  <si>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</si>
  <si>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</si>
  <si>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</si>
  <si>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</si>
  <si>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</si>
  <si>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</si>
  <si>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</si>
  <si>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</si>
  <si>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</si>
  <si>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</si>
  <si>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</si>
  <si>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</si>
  <si>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</si>
  <si>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</si>
  <si>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</si>
  <si>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</si>
  <si>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</si>
  <si>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</si>
  <si>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</si>
  <si>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</si>
  <si>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</si>
  <si>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</si>
  <si>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</si>
  <si>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</si>
  <si>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</si>
  <si>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</si>
  <si>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</si>
  <si>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</si>
  <si>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</si>
  <si>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</si>
  <si>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</si>
  <si>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</si>
  <si>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</si>
  <si>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</si>
  <si>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</si>
  <si>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</si>
  <si>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</si>
  <si>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</si>
  <si>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</si>
  <si>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</si>
  <si>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</si>
  <si>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</si>
  <si>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</si>
  <si>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</si>
  <si>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</si>
  <si>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</si>
  <si>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</si>
  <si>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</si>
  <si>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</si>
  <si>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</si>
  <si>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</si>
  <si>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</si>
  <si>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</si>
  <si>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</si>
  <si>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</si>
  <si>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</si>
  <si>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</si>
  <si>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</si>
  <si>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</si>
  <si>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</si>
  <si>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</si>
  <si>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</si>
  <si>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</si>
  <si>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</si>
  <si>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</si>
  <si>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</si>
  <si>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</si>
  <si>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</si>
  <si>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</si>
  <si>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</si>
  <si>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</si>
  <si>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</si>
  <si>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</si>
  <si>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</si>
  <si>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</si>
  <si>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</si>
  <si>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</si>
  <si>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</si>
  <si>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</si>
  <si>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</si>
  <si>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</si>
  <si>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</si>
  <si>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</si>
  <si>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</si>
  <si>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</si>
  <si>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</si>
  <si>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</si>
  <si>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</si>
  <si>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</si>
  <si>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</si>
  <si>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</si>
  <si>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</si>
  <si>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</si>
  <si>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</si>
  <si>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</si>
  <si>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</si>
  <si>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</si>
  <si>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</si>
  <si>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</si>
  <si>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</si>
  <si>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</si>
  <si>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</si>
  <si>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</si>
  <si>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</si>
  <si>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</si>
  <si>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</si>
  <si>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</si>
  <si>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</si>
  <si>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</si>
  <si>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</si>
  <si>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</si>
  <si>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</si>
  <si>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</si>
  <si>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</si>
  <si>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</si>
  <si>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</si>
  <si>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</si>
  <si>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</si>
  <si>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</si>
  <si>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</si>
  <si>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</si>
  <si>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</si>
  <si>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</si>
  <si>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</si>
  <si>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</si>
  <si>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</si>
  <si>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</si>
  <si>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</si>
  <si>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</si>
  <si>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</si>
  <si>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</si>
  <si>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</si>
  <si>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</si>
  <si>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</si>
  <si>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</si>
  <si>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</si>
  <si>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</si>
  <si>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</si>
  <si>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</si>
  <si>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</si>
  <si>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</si>
  <si>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</si>
  <si>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</si>
  <si>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</si>
  <si>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</si>
  <si>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</si>
  <si>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</si>
  <si>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</si>
  <si>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</si>
  <si>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</si>
  <si>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</si>
  <si>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</si>
  <si>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</si>
  <si>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</si>
  <si>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</si>
  <si>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</si>
  <si>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</si>
  <si>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</si>
  <si>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</si>
  <si>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</si>
  <si>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</si>
  <si>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</si>
  <si>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</si>
  <si>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</si>
  <si>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</si>
  <si>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</si>
  <si>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</si>
  <si>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</si>
  <si>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</si>
  <si>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</si>
  <si>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</si>
  <si>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</si>
  <si>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</si>
  <si>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</si>
  <si>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</si>
  <si>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</si>
  <si>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</si>
  <si>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</si>
  <si>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</si>
  <si>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</si>
  <si>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</si>
  <si>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</si>
  <si>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</si>
  <si>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</si>
  <si>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</si>
  <si>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</si>
  <si>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</si>
  <si>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</si>
  <si>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</si>
  <si>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</si>
  <si>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</si>
  <si>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</si>
  <si>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</si>
  <si>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</si>
  <si>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</si>
  <si>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</si>
  <si>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</si>
  <si>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</si>
  <si>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</si>
  <si>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</si>
  <si>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</si>
  <si>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</si>
  <si>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</si>
  <si>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</si>
  <si>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</si>
  <si>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</si>
  <si>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</si>
  <si>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</si>
  <si>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</si>
  <si>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</si>
  <si>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</si>
  <si>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</si>
  <si>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</si>
  <si>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</si>
  <si>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</si>
  <si>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</si>
  <si>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</si>
  <si>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</si>
  <si>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</si>
  <si>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</si>
  <si>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</si>
  <si>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</si>
  <si>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</si>
  <si>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</si>
  <si>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</si>
  <si>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</si>
  <si>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</si>
  <si>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</si>
  <si>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</si>
  <si>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</si>
  <si>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</si>
  <si>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</si>
  <si>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</si>
  <si>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</si>
  <si>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</si>
  <si>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</si>
  <si>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</si>
  <si>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</si>
  <si>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</si>
  <si>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</si>
  <si>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</si>
  <si>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</si>
  <si>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</si>
  <si>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</si>
  <si>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</si>
  <si>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</si>
  <si>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</si>
  <si>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</si>
  <si>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</si>
  <si>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</si>
  <si>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</si>
  <si>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</si>
  <si>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</si>
  <si>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</si>
  <si>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</si>
  <si>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</si>
  <si>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</si>
  <si>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</si>
  <si>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</si>
  <si>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</si>
  <si>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</si>
  <si>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</si>
  <si>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</si>
  <si>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</si>
  <si>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</si>
  <si>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</si>
  <si>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</si>
  <si>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</si>
  <si>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</si>
  <si>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</si>
  <si>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</si>
  <si>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</si>
  <si>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</si>
  <si>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</si>
  <si>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</si>
  <si>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</si>
  <si>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</si>
  <si>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</si>
  <si>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</si>
  <si>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</si>
  <si>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</si>
  <si>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</si>
  <si>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</si>
  <si>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</si>
  <si>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</si>
  <si>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</si>
  <si>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</si>
  <si>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</si>
  <si>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</si>
  <si>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</si>
  <si>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</si>
  <si>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</si>
  <si>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</si>
  <si>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</si>
  <si>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</si>
  <si>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</si>
  <si>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</si>
  <si>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</si>
  <si>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</si>
  <si>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</si>
  <si>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</si>
  <si>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</si>
  <si>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</si>
  <si>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</si>
  <si>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</si>
  <si>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</si>
  <si>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</si>
  <si>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</si>
  <si>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</si>
  <si>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</si>
  <si>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</si>
  <si>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</si>
  <si>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</si>
  <si>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</si>
  <si>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</si>
  <si>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</si>
  <si>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</si>
  <si>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</si>
  <si>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</si>
  <si>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</si>
  <si>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</si>
  <si>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</si>
  <si>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</si>
  <si>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</si>
  <si>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</si>
  <si>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</si>
  <si>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</si>
  <si>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</si>
  <si>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</si>
  <si>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</si>
  <si>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</si>
  <si>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</si>
  <si>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</si>
  <si>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</si>
  <si>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</si>
  <si>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</si>
  <si>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</si>
  <si>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</si>
  <si>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</si>
  <si>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</si>
  <si>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</si>
  <si>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</si>
  <si>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</si>
  <si>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</si>
  <si>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</si>
  <si>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</si>
  <si>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</si>
  <si>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</si>
  <si>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</si>
  <si>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</si>
  <si>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</si>
  <si>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</si>
  <si>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</si>
  <si>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</si>
  <si>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</si>
  <si>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</si>
  <si>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</si>
  <si>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</si>
  <si>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</si>
  <si>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</si>
  <si>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</si>
  <si>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</si>
  <si>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</si>
  <si>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</si>
  <si>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</si>
  <si>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</si>
  <si>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</si>
  <si>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</si>
  <si>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</si>
  <si>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</si>
  <si>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</si>
  <si>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</si>
  <si>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</si>
  <si>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</si>
  <si>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</si>
  <si>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</si>
  <si>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</si>
  <si>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</si>
  <si>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</si>
  <si>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</si>
  <si>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</si>
  <si>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</si>
  <si>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</si>
  <si>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</si>
  <si>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</si>
  <si>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</si>
  <si>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</si>
  <si>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</si>
  <si>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</si>
  <si>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</si>
  <si>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</si>
  <si>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</si>
  <si>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</si>
  <si>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</si>
  <si>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</si>
  <si>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</si>
  <si>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</si>
  <si>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</si>
  <si>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</si>
  <si>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</si>
  <si>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</si>
  <si>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</si>
  <si>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</si>
  <si>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</si>
  <si>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</si>
  <si>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</si>
  <si>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</si>
  <si>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</si>
  <si>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</si>
  <si>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</si>
  <si>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</si>
  <si>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</si>
  <si>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</si>
  <si>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</si>
  <si>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</si>
  <si>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</si>
  <si>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</si>
  <si>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</si>
  <si>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</si>
  <si>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</si>
  <si>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</si>
  <si>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</si>
  <si>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</si>
  <si>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</si>
  <si>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</si>
  <si>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</si>
  <si>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</si>
  <si>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</si>
  <si>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</si>
  <si>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</si>
  <si>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</si>
  <si>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</si>
  <si>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</si>
  <si>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</si>
  <si>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</si>
  <si>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</si>
  <si>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</si>
  <si>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</si>
  <si>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</si>
  <si>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</si>
  <si>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</si>
  <si>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</si>
  <si>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</si>
  <si>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</si>
  <si>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</si>
  <si>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</si>
  <si>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</si>
  <si>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</si>
  <si>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</si>
  <si>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</si>
  <si>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</si>
  <si>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</si>
  <si>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</si>
  <si>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</si>
  <si>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</si>
  <si>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</si>
  <si>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</si>
  <si>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</si>
  <si>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</si>
  <si>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</si>
  <si>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</si>
  <si>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</si>
  <si>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</si>
  <si>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</si>
  <si>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</si>
  <si>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</si>
  <si>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</si>
  <si>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</si>
  <si>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</si>
  <si>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</si>
  <si>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</si>
  <si>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</si>
  <si>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</si>
  <si>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</si>
  <si>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</si>
  <si>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</si>
  <si>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</si>
  <si>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</si>
  <si>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</si>
  <si>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</si>
  <si>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</si>
  <si>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</si>
  <si>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</si>
  <si>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</si>
  <si>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</si>
  <si>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</si>
  <si>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</si>
  <si>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</si>
  <si>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</si>
  <si>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</si>
  <si>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</si>
  <si>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</si>
  <si>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</si>
  <si>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</si>
  <si>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</si>
  <si>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</si>
  <si>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</si>
  <si>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</si>
  <si>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</si>
  <si>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</si>
  <si>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</si>
  <si>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</si>
  <si>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</si>
  <si>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</si>
  <si>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</si>
  <si>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</si>
  <si>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</si>
  <si>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</si>
  <si>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</si>
  <si>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</si>
  <si>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</si>
  <si>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</si>
  <si>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</si>
  <si>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</si>
  <si>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</si>
  <si>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</si>
  <si>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</si>
  <si>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</si>
  <si>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</si>
  <si>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</si>
  <si>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</si>
  <si>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</si>
  <si>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</si>
  <si>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</si>
  <si>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</si>
  <si>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</si>
  <si>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</si>
  <si>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</si>
  <si>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</si>
  <si>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</si>
  <si>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</si>
  <si>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</si>
  <si>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</si>
  <si>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</si>
  <si>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</si>
  <si>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</si>
  <si>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</si>
  <si>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</si>
  <si>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</si>
  <si>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</si>
  <si>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</si>
  <si>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</si>
  <si>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</si>
  <si>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</si>
  <si>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</si>
  <si>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</si>
  <si>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</si>
  <si>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</si>
  <si>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</si>
  <si>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</si>
  <si>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</si>
  <si>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</si>
  <si>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</si>
  <si>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</si>
  <si>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</si>
  <si>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</si>
  <si>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</si>
  <si>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</si>
  <si>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</si>
  <si>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</si>
  <si>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</si>
  <si>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</si>
  <si>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</si>
  <si>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</si>
  <si>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</si>
  <si>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</si>
  <si>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</si>
  <si>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</si>
  <si>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</si>
  <si>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</si>
  <si>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</si>
  <si>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</si>
  <si>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</si>
  <si>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</si>
  <si>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</si>
  <si>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</si>
  <si>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</si>
  <si>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</si>
  <si>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</si>
  <si>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</si>
  <si>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</si>
  <si>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</si>
  <si>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</si>
  <si>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</si>
  <si>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</si>
  <si>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</si>
  <si>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</si>
  <si>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</si>
  <si>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</si>
  <si>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</si>
  <si>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</si>
  <si>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</si>
  <si>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</si>
  <si>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</si>
  <si>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</si>
  <si>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</si>
  <si>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</si>
  <si>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</si>
  <si>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</si>
  <si>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</si>
  <si>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</si>
  <si>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</si>
  <si>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</si>
  <si>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</si>
  <si>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</si>
  <si>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</si>
  <si>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</si>
  <si>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</si>
  <si>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</si>
  <si>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</si>
  <si>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</si>
  <si>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</si>
  <si>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</si>
  <si>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</si>
  <si>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</si>
  <si>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</si>
  <si>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</si>
  <si>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</si>
  <si>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</si>
  <si>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</si>
  <si>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</si>
  <si>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</si>
  <si>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</si>
  <si>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</si>
  <si>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</si>
  <si>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</si>
  <si>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</si>
  <si>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</si>
  <si>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</si>
  <si>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</si>
  <si>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</si>
  <si>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</si>
  <si>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</si>
  <si>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</si>
  <si>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</si>
  <si>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</si>
  <si>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</si>
  <si>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</si>
  <si>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</si>
  <si>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</si>
  <si>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</si>
  <si>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</si>
  <si>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</si>
  <si>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</si>
  <si>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</si>
  <si>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</si>
  <si>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</si>
  <si>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</si>
  <si>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</si>
  <si>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</si>
  <si>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</si>
  <si>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</si>
  <si>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</si>
  <si>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</si>
  <si>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</si>
  <si>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</si>
  <si>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</si>
  <si>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</si>
  <si>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</si>
  <si>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</si>
  <si>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</si>
  <si>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</si>
  <si>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</si>
  <si>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</si>
  <si>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</si>
  <si>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</si>
  <si>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</si>
  <si>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</si>
  <si>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</si>
  <si>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</si>
  <si>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</si>
  <si>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</si>
  <si>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</si>
  <si>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</si>
  <si>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</si>
  <si>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</si>
  <si>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</si>
  <si>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</si>
  <si>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</si>
  <si>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</si>
  <si>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</si>
  <si>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</si>
  <si>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</si>
  <si>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</si>
  <si>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</si>
  <si>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</si>
  <si>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</si>
  <si>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</si>
  <si>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</si>
  <si>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</si>
  <si>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</si>
  <si>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</si>
  <si>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</si>
  <si>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</si>
  <si>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</si>
  <si>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</si>
  <si>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</si>
  <si>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</si>
  <si>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</si>
  <si>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</si>
  <si>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</si>
  <si>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</si>
  <si>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</si>
  <si>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</si>
  <si>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</si>
  <si>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</si>
  <si>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</si>
  <si>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</si>
  <si>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</si>
  <si>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</si>
  <si>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</si>
  <si>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</si>
  <si>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</si>
  <si>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</si>
  <si>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</si>
  <si>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</si>
  <si>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</si>
  <si>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</si>
  <si>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</si>
  <si>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</si>
  <si>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</si>
  <si>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</si>
  <si>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</si>
  <si>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</si>
  <si>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</si>
  <si>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</si>
  <si>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</si>
  <si>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</si>
  <si>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</si>
  <si>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</si>
  <si>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</si>
  <si>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</si>
  <si>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</si>
  <si>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</si>
  <si>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</si>
  <si>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</si>
  <si>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</si>
  <si>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</si>
  <si>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</si>
  <si>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</si>
  <si>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</si>
  <si>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</si>
  <si>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</si>
  <si>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</si>
  <si>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</si>
  <si>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</si>
  <si>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</si>
  <si>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</si>
  <si>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</si>
  <si>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</si>
  <si>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</si>
  <si>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</si>
  <si>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</si>
  <si>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</si>
  <si>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</si>
  <si>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</si>
  <si>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</si>
  <si>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</si>
  <si>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</si>
  <si>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</si>
  <si>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</si>
  <si>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</si>
  <si>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</si>
  <si>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</si>
  <si>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</si>
  <si>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</si>
  <si>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</si>
  <si>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</si>
  <si>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</si>
  <si>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</si>
  <si>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</si>
  <si>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</si>
  <si>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</si>
  <si>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</si>
  <si>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</si>
  <si>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</si>
  <si>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</si>
  <si>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</si>
  <si>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</si>
  <si>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</si>
  <si>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</si>
  <si>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</si>
  <si>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</si>
  <si>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</si>
  <si>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</si>
  <si>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</si>
  <si>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</si>
  <si>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</si>
  <si>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</si>
  <si>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</si>
  <si>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</si>
  <si>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</si>
  <si>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</si>
  <si>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</si>
  <si>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</si>
  <si>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</si>
  <si>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</si>
  <si>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</si>
  <si>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</si>
  <si>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</si>
  <si>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</si>
  <si>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</si>
  <si>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</si>
  <si>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</si>
  <si>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</si>
  <si>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</si>
  <si>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</si>
  <si>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</si>
  <si>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</si>
  <si>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</si>
  <si>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</si>
  <si>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</si>
  <si>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</si>
  <si>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</si>
  <si>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</si>
  <si>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</si>
  <si>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</si>
  <si>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</si>
  <si>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</si>
  <si>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</si>
  <si>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</si>
  <si>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</si>
  <si>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</si>
  <si>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</si>
  <si>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</si>
  <si>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</si>
  <si>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</si>
  <si>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</si>
  <si>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</si>
  <si>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</si>
  <si>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</si>
  <si>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</si>
  <si>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</si>
  <si>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</si>
  <si>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</si>
  <si>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</si>
  <si>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</si>
  <si>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</si>
  <si>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</si>
  <si>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</si>
  <si>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</si>
  <si>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</si>
  <si>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</si>
  <si>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</si>
  <si>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</si>
  <si>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</si>
  <si>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</si>
  <si>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</si>
  <si>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</si>
  <si>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</si>
  <si>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</si>
  <si>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</si>
  <si>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</si>
  <si>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</si>
  <si>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</si>
  <si>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</si>
  <si>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</si>
  <si>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</si>
  <si>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</si>
  <si>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</si>
  <si>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</si>
  <si>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</si>
  <si>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</si>
  <si>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</si>
  <si>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</si>
  <si>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</si>
  <si>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</si>
  <si>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</si>
  <si>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</si>
  <si>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</si>
  <si>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</si>
  <si>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</si>
  <si>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</si>
  <si>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</si>
  <si>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</si>
  <si>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</si>
  <si>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</si>
  <si>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</si>
  <si>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</si>
  <si>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</si>
  <si>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</si>
  <si>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</si>
  <si>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</si>
  <si>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</si>
  <si>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</si>
  <si>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</si>
  <si>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</si>
  <si>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</si>
  <si>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</si>
  <si>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</si>
  <si>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</si>
  <si>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</si>
  <si>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</si>
  <si>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</si>
  <si>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</si>
  <si>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</si>
  <si>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</si>
  <si>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</si>
  <si>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</si>
  <si>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</si>
  <si>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</si>
  <si>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</si>
  <si>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</si>
  <si>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</si>
  <si>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</si>
  <si>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</si>
  <si>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</si>
  <si>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</si>
  <si>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</si>
  <si>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</si>
  <si>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</si>
  <si>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</si>
  <si>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</si>
  <si>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</si>
  <si>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</si>
  <si>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</si>
  <si>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</si>
  <si>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</si>
  <si>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</si>
  <si>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</si>
  <si>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</si>
  <si>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</si>
  <si>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</si>
  <si>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</si>
  <si>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</si>
  <si>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</si>
  <si>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</si>
  <si>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</si>
  <si>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</si>
  <si>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</si>
  <si>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</si>
  <si>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</si>
  <si>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</si>
  <si>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</si>
  <si>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</si>
  <si>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</si>
  <si>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</si>
  <si>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</si>
  <si>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</si>
  <si>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</si>
  <si>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</si>
  <si>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</si>
  <si>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</si>
  <si>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</si>
  <si>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</si>
  <si>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</si>
  <si>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</si>
  <si>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</si>
  <si>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</si>
  <si>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</si>
  <si>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</si>
  <si>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</si>
  <si>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</si>
  <si>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</si>
  <si>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</si>
  <si>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</si>
  <si>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</si>
  <si>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</si>
  <si>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</si>
  <si>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</si>
  <si>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</si>
  <si>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</si>
  <si>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</si>
  <si>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</si>
  <si>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</si>
  <si>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</si>
  <si>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</si>
  <si>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</si>
  <si>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</si>
  <si>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</si>
  <si>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</si>
  <si>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</si>
  <si>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</si>
  <si>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</si>
  <si>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</si>
  <si>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</si>
  <si>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</si>
  <si>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</si>
  <si>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</si>
  <si>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</si>
  <si>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</si>
  <si>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</si>
  <si>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</si>
  <si>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</si>
  <si>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</si>
  <si>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</si>
  <si>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</si>
  <si>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</si>
  <si>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</si>
  <si>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</si>
  <si>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</si>
  <si>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</si>
  <si>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</si>
  <si>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</si>
  <si>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</si>
  <si>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</si>
  <si>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</si>
  <si>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</si>
  <si>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</si>
  <si>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</si>
  <si>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</si>
  <si>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</si>
  <si>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</si>
  <si>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</si>
  <si>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</si>
  <si>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</si>
  <si>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</si>
  <si>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</si>
  <si>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</si>
  <si>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</si>
  <si>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</si>
  <si>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</si>
  <si>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</si>
  <si>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</si>
  <si>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</si>
  <si>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</si>
  <si>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</si>
  <si>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</si>
  <si>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</si>
  <si>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</si>
  <si>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</si>
  <si>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</si>
  <si>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</si>
  <si>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</si>
  <si>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</si>
  <si>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</si>
  <si>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</si>
  <si>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</si>
  <si>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</si>
  <si>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</si>
  <si>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</si>
  <si>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</si>
  <si>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</si>
  <si>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</si>
  <si>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</si>
  <si>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</si>
  <si>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</si>
  <si>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</si>
  <si>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</si>
  <si>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</si>
  <si>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</si>
  <si>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</si>
  <si>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</si>
  <si>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</si>
  <si>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</si>
  <si>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</si>
  <si>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</si>
  <si>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</si>
  <si>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</si>
  <si>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</si>
  <si>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</si>
  <si>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</si>
  <si>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</si>
  <si>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</si>
  <si>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</si>
  <si>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</si>
  <si>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</si>
  <si>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</si>
  <si>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</si>
  <si>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</si>
  <si>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</si>
  <si>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</si>
  <si>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</si>
  <si>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</si>
  <si>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</si>
  <si>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</si>
  <si>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</si>
  <si>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</si>
  <si>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</si>
  <si>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</si>
  <si>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</si>
  <si>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</si>
  <si>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</si>
  <si>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</si>
  <si>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</si>
  <si>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</si>
  <si>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</si>
  <si>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</si>
  <si>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</si>
  <si>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</si>
  <si>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</si>
  <si>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</si>
  <si>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</si>
  <si>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</si>
  <si>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</si>
  <si>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</si>
  <si>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</si>
  <si>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</si>
  <si>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</si>
  <si>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</si>
  <si>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</si>
  <si>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</si>
  <si>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</si>
  <si>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</si>
  <si>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</si>
  <si>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</si>
  <si>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</si>
  <si>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</si>
  <si>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</si>
  <si>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</si>
  <si>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</si>
  <si>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</si>
  <si>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</si>
  <si>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</si>
  <si>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</si>
  <si>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</si>
  <si>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</si>
  <si>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</si>
  <si>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</si>
  <si>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</si>
  <si>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</si>
  <si>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</si>
  <si>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</si>
  <si>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</si>
  <si>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</si>
  <si>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</si>
  <si>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</si>
  <si>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</si>
  <si>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</si>
  <si>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</si>
  <si>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</si>
  <si>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</si>
  <si>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</si>
  <si>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</si>
  <si>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</si>
  <si>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</si>
  <si>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</si>
  <si>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</si>
  <si>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</si>
  <si>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</si>
  <si>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</si>
  <si>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</si>
  <si>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</si>
  <si>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</si>
  <si>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</si>
  <si>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</si>
  <si>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</si>
  <si>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</si>
  <si>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</si>
  <si>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</si>
  <si>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</si>
  <si>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</si>
  <si>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</si>
  <si>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</si>
  <si>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</si>
  <si>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</si>
  <si>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</si>
  <si>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</si>
  <si>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</si>
  <si>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</si>
  <si>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</si>
  <si>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</si>
  <si>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</si>
  <si>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</si>
  <si>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</si>
  <si>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</si>
  <si>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</si>
  <si>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</si>
  <si>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</si>
  <si>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</si>
  <si>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</si>
  <si>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</si>
  <si>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</si>
  <si>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</si>
  <si>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</si>
  <si>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</si>
  <si>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</si>
  <si>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</si>
  <si>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</si>
  <si>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</si>
  <si>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</si>
  <si>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</si>
  <si>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</si>
  <si>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</si>
  <si>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</si>
  <si>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</si>
  <si>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</si>
  <si>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</si>
  <si>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</si>
  <si>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</si>
  <si>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</si>
  <si>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</si>
  <si>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</si>
  <si>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</si>
  <si>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</si>
  <si>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</si>
  <si>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</si>
  <si>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</si>
  <si>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</si>
  <si>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</si>
  <si>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</si>
  <si>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</si>
  <si>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</si>
  <si>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</si>
  <si>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</si>
  <si>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</si>
  <si>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</si>
  <si>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</si>
  <si>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</si>
  <si>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</si>
  <si>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</si>
  <si>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</si>
  <si>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</si>
  <si>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</si>
  <si>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</si>
  <si>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</si>
  <si>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</si>
  <si>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</si>
  <si>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</si>
  <si>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</si>
  <si>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</si>
  <si>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</si>
  <si>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</si>
  <si>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</si>
  <si>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</si>
  <si>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</si>
  <si>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</si>
  <si>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</si>
  <si>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</si>
  <si>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</si>
  <si>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</si>
  <si>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</si>
  <si>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</si>
  <si>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</si>
  <si>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</si>
  <si>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</si>
  <si>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</si>
  <si>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</si>
  <si>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</si>
  <si>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</si>
  <si>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</si>
  <si>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</si>
  <si>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</si>
  <si>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</si>
  <si>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</si>
  <si>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</si>
  <si>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</si>
  <si>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</si>
  <si>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</si>
  <si>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</si>
  <si>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</si>
  <si>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</si>
  <si>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</si>
  <si>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</si>
  <si>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</si>
  <si>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</si>
  <si>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</si>
  <si>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</si>
  <si>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</si>
  <si>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</si>
  <si>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</si>
  <si>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</si>
  <si>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</si>
  <si>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</si>
  <si>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</si>
  <si>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</si>
  <si>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</si>
  <si>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</si>
  <si>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</si>
  <si>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</si>
  <si>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</si>
  <si>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</si>
  <si>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</si>
  <si>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</si>
  <si>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</si>
  <si>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</si>
  <si>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</si>
  <si>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</si>
  <si>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</si>
  <si>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</si>
  <si>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</si>
  <si>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</si>
  <si>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</si>
  <si>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</si>
  <si>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</si>
  <si>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</si>
  <si>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</si>
  <si>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</si>
  <si>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</si>
  <si>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</si>
  <si>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</si>
  <si>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</si>
  <si>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</si>
  <si>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</si>
  <si>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</si>
  <si>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</si>
  <si>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</si>
  <si>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</si>
  <si>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</si>
  <si>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</si>
  <si>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</si>
  <si>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</si>
  <si>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</si>
  <si>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</si>
  <si>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</si>
  <si>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</si>
  <si>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</si>
  <si>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</si>
  <si>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</si>
  <si>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</si>
  <si>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</si>
  <si>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</si>
  <si>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</si>
  <si>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</si>
  <si>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</si>
  <si>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</si>
  <si>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</si>
  <si>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</si>
  <si>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</si>
  <si>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</si>
  <si>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</si>
  <si>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</si>
  <si>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</si>
  <si>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</si>
  <si>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</si>
  <si>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</si>
  <si>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</si>
  <si>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</si>
  <si>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</si>
  <si>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</si>
  <si>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</si>
  <si>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</si>
  <si>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</si>
  <si>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</si>
  <si>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</si>
  <si>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</si>
  <si>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</si>
  <si>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</si>
  <si>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</si>
  <si>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</si>
  <si>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</si>
  <si>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</si>
  <si>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</si>
  <si>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</si>
  <si>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</si>
  <si>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</si>
  <si>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</si>
  <si>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</si>
  <si>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</si>
  <si>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</si>
  <si>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</si>
  <si>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</si>
  <si>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</si>
  <si>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</si>
  <si>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</si>
  <si>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</si>
  <si>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</si>
  <si>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</si>
  <si>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</si>
  <si>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</si>
  <si>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</si>
  <si>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</si>
  <si>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</si>
  <si>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</si>
  <si>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</si>
  <si>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</si>
  <si>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</si>
  <si>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</si>
  <si>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</si>
  <si>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</si>
  <si>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</si>
  <si>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</si>
  <si>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</si>
  <si>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</si>
  <si>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</si>
  <si>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</si>
  <si>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</si>
  <si>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</si>
  <si>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</si>
  <si>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</si>
  <si>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</si>
  <si>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</si>
  <si>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</si>
  <si>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</si>
  <si>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</si>
  <si>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</si>
  <si>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</si>
  <si>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</si>
  <si>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</si>
  <si>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</si>
  <si>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</si>
  <si>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</si>
  <si>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</si>
  <si>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</si>
  <si>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</si>
  <si>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</si>
  <si>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</si>
  <si>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</si>
  <si>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</si>
  <si>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</si>
  <si>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</si>
  <si>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</si>
  <si>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</si>
  <si>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</si>
  <si>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</si>
  <si>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</si>
  <si>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</si>
  <si>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</si>
  <si>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</si>
  <si>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</si>
  <si>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</si>
  <si>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</si>
  <si>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</si>
  <si>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</si>
  <si>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</si>
  <si>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</si>
  <si>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</si>
  <si>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</si>
  <si>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</si>
  <si>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</si>
  <si>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</si>
  <si>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</si>
  <si>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</si>
  <si>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</si>
  <si>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</si>
  <si>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</si>
  <si>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</si>
  <si>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</si>
  <si>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</si>
  <si>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</si>
  <si>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</si>
  <si>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</si>
  <si>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</si>
  <si>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</si>
  <si>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</si>
  <si>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</si>
  <si>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</si>
  <si>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</si>
  <si>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</si>
  <si>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</si>
  <si>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</si>
  <si>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</si>
  <si>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</si>
  <si>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</si>
  <si>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</si>
  <si>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</si>
  <si>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</si>
  <si>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</si>
  <si>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</si>
  <si>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</si>
  <si>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</si>
  <si>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</si>
  <si>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</si>
  <si>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</si>
  <si>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</si>
  <si>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</si>
  <si>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</si>
  <si>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</si>
  <si>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</si>
  <si>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</si>
  <si>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</si>
  <si>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</si>
  <si>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</si>
  <si>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</si>
  <si>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</si>
  <si>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</si>
  <si>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</si>
  <si>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</si>
  <si>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</si>
  <si>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</si>
  <si>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</si>
  <si>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</si>
  <si>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</si>
  <si>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</si>
  <si>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</si>
  <si>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</si>
  <si>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</si>
  <si>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</si>
  <si>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</si>
  <si>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</si>
  <si>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</si>
  <si>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</si>
  <si>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</si>
  <si>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</si>
  <si>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</si>
  <si>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</si>
  <si>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</si>
  <si>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</si>
  <si>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</si>
  <si>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</si>
  <si>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</si>
  <si>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</si>
  <si>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</si>
  <si>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</si>
  <si>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</si>
  <si>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</si>
  <si>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</si>
  <si>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</si>
  <si>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</si>
  <si>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</si>
  <si>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</si>
  <si>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</si>
  <si>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</si>
  <si>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</si>
  <si>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</si>
  <si>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</si>
  <si>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</si>
  <si>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</si>
  <si>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</si>
  <si>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</si>
  <si>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</si>
  <si>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</si>
  <si>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</si>
  <si>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</si>
  <si>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</si>
  <si>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</si>
  <si>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</si>
  <si>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</si>
  <si>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</si>
  <si>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</si>
  <si>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</si>
  <si>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</si>
  <si>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</si>
  <si>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</si>
  <si>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</si>
  <si>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</si>
  <si>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</si>
  <si>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</si>
  <si>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</si>
  <si>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</si>
  <si>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</si>
  <si>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</si>
  <si>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</si>
  <si>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</si>
  <si>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</si>
  <si>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</si>
  <si>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</si>
  <si>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</si>
  <si>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</si>
  <si>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</si>
  <si>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</si>
  <si>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</si>
  <si>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</si>
  <si>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</si>
  <si>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</si>
  <si>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</si>
  <si>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</si>
  <si>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</si>
  <si>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</si>
  <si>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</si>
  <si>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</si>
  <si>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</si>
  <si>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</si>
  <si>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</si>
  <si>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</si>
  <si>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</si>
  <si>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</si>
  <si>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</si>
  <si>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</si>
  <si>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</si>
  <si>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</si>
  <si>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</si>
  <si>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</si>
  <si>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</si>
  <si>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</si>
  <si>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</si>
  <si>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</si>
  <si>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</si>
  <si>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</si>
  <si>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</si>
  <si>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</si>
  <si>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</si>
  <si>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</si>
  <si>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</si>
  <si>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</si>
  <si>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</si>
  <si>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</si>
  <si>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</si>
  <si>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</si>
  <si>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</si>
  <si>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</si>
  <si>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</si>
  <si>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</si>
  <si>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</si>
  <si>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</si>
  <si>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</si>
  <si>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</si>
  <si>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</si>
  <si>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</si>
  <si>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</si>
  <si>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</si>
  <si>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</si>
  <si>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</si>
  <si>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</si>
  <si>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</si>
  <si>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</si>
  <si>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</si>
  <si>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</si>
  <si>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</si>
  <si>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</si>
  <si>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</si>
  <si>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</si>
  <si>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</si>
  <si>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</si>
  <si>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</si>
  <si>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</si>
  <si>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</si>
  <si>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</si>
  <si>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</si>
  <si>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</si>
  <si>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</si>
  <si>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</si>
  <si>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</si>
  <si>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</si>
  <si>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</si>
  <si>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</si>
  <si>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</si>
  <si>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</si>
  <si>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</si>
  <si>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</si>
  <si>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</si>
  <si>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</si>
  <si>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</si>
  <si>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</si>
  <si>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</si>
  <si>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</si>
  <si>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</si>
  <si>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</si>
  <si>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</si>
  <si>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</si>
  <si>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</si>
  <si>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</si>
  <si>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</si>
  <si>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</si>
  <si>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</si>
  <si>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</si>
  <si>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</si>
  <si>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</si>
  <si>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</si>
  <si>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</si>
  <si>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</si>
  <si>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</si>
  <si>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</si>
  <si>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</si>
  <si>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</si>
  <si>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</si>
  <si>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</si>
  <si>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</si>
  <si>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</si>
  <si>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</si>
  <si>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</si>
  <si>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</si>
  <si>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</si>
  <si>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</si>
  <si>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</si>
  <si>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</si>
  <si>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</si>
  <si>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</si>
  <si>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</si>
  <si>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</si>
  <si>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</si>
  <si>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</si>
  <si>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</si>
  <si>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</si>
  <si>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</si>
  <si>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</si>
  <si>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</si>
  <si>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</si>
  <si>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</si>
  <si>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</si>
  <si>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</si>
  <si>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</si>
  <si>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</si>
  <si>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</si>
  <si>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</si>
  <si>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</si>
  <si>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</si>
  <si>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</si>
  <si>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</si>
  <si>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</si>
  <si>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</si>
  <si>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</si>
  <si>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</si>
  <si>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</si>
  <si>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</si>
  <si>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</si>
  <si>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</si>
  <si>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</si>
  <si>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</si>
  <si>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</si>
  <si>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</si>
  <si>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</si>
  <si>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</si>
  <si>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</si>
  <si>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</si>
  <si>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</si>
  <si>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</si>
  <si>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</si>
  <si>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</si>
  <si>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</si>
  <si>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</si>
  <si>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</si>
  <si>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</si>
  <si>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</si>
  <si>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</si>
  <si>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</si>
  <si>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</si>
  <si>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</si>
  <si>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</si>
  <si>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</si>
  <si>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</si>
  <si>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</si>
  <si>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</si>
  <si>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</si>
  <si>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</si>
  <si>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</si>
  <si>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</si>
  <si>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</si>
  <si>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</si>
  <si>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</si>
  <si>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</si>
  <si>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</si>
  <si>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</si>
  <si>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</si>
  <si>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</si>
  <si>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</si>
  <si>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</si>
  <si>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</si>
  <si>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</si>
  <si>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</si>
  <si>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</si>
  <si>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</si>
  <si>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</si>
  <si>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</si>
  <si>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</si>
  <si>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</si>
  <si>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</si>
  <si>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</si>
  <si>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</si>
  <si>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</si>
  <si>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</si>
  <si>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</si>
  <si>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</si>
  <si>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</si>
  <si>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</si>
  <si>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</si>
  <si>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</si>
  <si>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</si>
  <si>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</si>
  <si>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</si>
  <si>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</si>
  <si>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</si>
  <si>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</si>
  <si>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</si>
  <si>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</si>
  <si>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</si>
  <si>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</si>
  <si>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</si>
  <si>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</si>
  <si>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</si>
  <si>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</si>
  <si>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</si>
  <si>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</si>
  <si>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</si>
  <si>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</si>
  <si>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</si>
  <si>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</si>
  <si>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</si>
  <si>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</si>
  <si>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</si>
  <si>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</si>
  <si>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</si>
  <si>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</si>
  <si>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</si>
  <si>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</si>
  <si>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</si>
  <si>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</si>
  <si>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</si>
  <si>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</si>
  <si>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</si>
  <si>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</si>
  <si>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</si>
  <si>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</si>
  <si>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</si>
  <si>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</si>
  <si>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</si>
  <si>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</si>
  <si>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</si>
  <si>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</si>
  <si>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</si>
  <si>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</si>
  <si>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</si>
  <si>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</si>
  <si>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</si>
  <si>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</si>
  <si>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</si>
  <si>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</si>
  <si>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</si>
  <si>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</si>
  <si>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</si>
  <si>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</si>
  <si>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</si>
  <si>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</si>
  <si>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</si>
  <si>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</si>
  <si>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</si>
  <si>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</si>
  <si>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</si>
  <si>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</si>
  <si>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</si>
  <si>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</si>
  <si>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</si>
  <si>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</si>
  <si>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</si>
  <si>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</si>
  <si>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</si>
  <si>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</si>
  <si>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</si>
  <si>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</si>
  <si>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</si>
  <si>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</si>
  <si>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</si>
  <si>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</si>
  <si>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</si>
  <si>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</si>
  <si>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</si>
  <si>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</si>
  <si>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</si>
  <si>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</si>
  <si>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</si>
  <si>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</si>
  <si>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</si>
  <si>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</si>
  <si>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</si>
  <si>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</si>
  <si>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</si>
  <si>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</si>
  <si>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</si>
  <si>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</si>
  <si>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</si>
  <si>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</si>
  <si>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</si>
  <si>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</si>
  <si>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</si>
  <si>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</si>
  <si>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</si>
  <si>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</si>
  <si>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</si>
  <si>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</si>
  <si>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</si>
  <si>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</si>
  <si>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</si>
  <si>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</si>
  <si>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</si>
  <si>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</si>
  <si>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</si>
  <si>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</si>
  <si>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</si>
  <si>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</si>
  <si>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</si>
  <si>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</si>
  <si>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</si>
  <si>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</si>
  <si>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</si>
  <si>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</si>
  <si>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</si>
  <si>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</si>
  <si>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</si>
  <si>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</si>
  <si>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</si>
  <si>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</si>
  <si>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</si>
  <si>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</si>
  <si>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</si>
  <si>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</si>
  <si>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</si>
  <si>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</si>
  <si>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</si>
  <si>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</si>
  <si>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</si>
  <si>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</si>
  <si>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</si>
  <si>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</si>
  <si>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</si>
  <si>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</si>
  <si>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</si>
  <si>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</si>
  <si>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</si>
  <si>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</si>
  <si>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</si>
  <si>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</si>
  <si>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</si>
  <si>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</si>
  <si>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</si>
  <si>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</si>
  <si>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</si>
  <si>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</si>
  <si>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</si>
  <si>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</si>
  <si>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</si>
  <si>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</si>
  <si>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</si>
  <si>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</si>
  <si>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</si>
  <si>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</si>
  <si>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</si>
  <si>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</si>
  <si>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</si>
  <si>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</si>
  <si>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</si>
  <si>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</si>
  <si>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</si>
  <si>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</si>
  <si>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</si>
  <si>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</si>
  <si>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</si>
  <si>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</si>
  <si>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</si>
  <si>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</si>
  <si>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</si>
  <si>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</si>
  <si>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</si>
  <si>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</si>
  <si>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</si>
  <si>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</si>
  <si>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</si>
  <si>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</si>
  <si>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</si>
  <si>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</si>
  <si>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</si>
  <si>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</si>
  <si>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</si>
  <si>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</si>
  <si>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</si>
  <si>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</si>
  <si>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</si>
  <si>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</si>
  <si>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</si>
  <si>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</si>
  <si>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</si>
  <si>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</si>
  <si>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</si>
  <si>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</si>
  <si>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</si>
  <si>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</si>
  <si>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</si>
  <si>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</si>
  <si>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</si>
  <si>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</si>
  <si>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</si>
  <si>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</si>
  <si>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</si>
  <si>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</si>
  <si>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</si>
  <si>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</si>
  <si>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</si>
  <si>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</si>
  <si>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</si>
  <si>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</si>
  <si>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</si>
  <si>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</si>
  <si>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</si>
  <si>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</si>
  <si>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</si>
  <si>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</si>
  <si>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</si>
  <si>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</si>
  <si>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</si>
  <si>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</si>
  <si>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</si>
  <si>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</si>
  <si>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</si>
  <si>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</si>
  <si>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</si>
  <si>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</si>
  <si>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</si>
  <si>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</si>
  <si>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</si>
  <si>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</si>
  <si>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</si>
  <si>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</si>
  <si>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</si>
  <si>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</si>
  <si>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</si>
  <si>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</si>
  <si>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</si>
  <si>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</si>
  <si>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</si>
  <si>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</si>
  <si>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</si>
  <si>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</si>
  <si>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</si>
  <si>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</si>
  <si>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</si>
  <si>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</si>
  <si>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</si>
  <si>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</si>
  <si>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</si>
  <si>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</si>
  <si>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</si>
  <si>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</si>
  <si>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</si>
  <si>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</si>
  <si>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</si>
  <si>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</si>
  <si>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</si>
  <si>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</si>
  <si>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</si>
  <si>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</si>
  <si>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</si>
  <si>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</si>
  <si>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</si>
  <si>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</si>
  <si>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</si>
  <si>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</si>
  <si>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</si>
  <si>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</si>
  <si>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</si>
  <si>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</si>
  <si>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</si>
  <si>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</si>
  <si>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</si>
  <si>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</si>
  <si>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</si>
  <si>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</si>
  <si>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</si>
  <si>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</si>
  <si>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</si>
  <si>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</si>
  <si>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</si>
  <si>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</si>
  <si>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</si>
  <si>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</si>
  <si>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</si>
  <si>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</si>
  <si>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</si>
  <si>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</si>
  <si>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</si>
  <si>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</si>
  <si>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</si>
  <si>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</si>
  <si>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</si>
  <si>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</si>
  <si>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</si>
  <si>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</si>
  <si>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</si>
  <si>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</si>
  <si>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</si>
  <si>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</si>
  <si>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</si>
  <si>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</si>
  <si>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</si>
  <si>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</si>
  <si>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</si>
  <si>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</si>
  <si>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</si>
  <si>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</si>
  <si>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</si>
  <si>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</si>
  <si>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</si>
  <si>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</si>
  <si>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</si>
  <si>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</si>
  <si>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</si>
  <si>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</si>
  <si>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</si>
  <si>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</si>
  <si>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</si>
  <si>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</si>
  <si>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</si>
  <si>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</si>
  <si>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</si>
  <si>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</si>
  <si>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</si>
  <si>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</si>
  <si>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</si>
  <si>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</si>
  <si>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</si>
  <si>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</si>
  <si>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</si>
  <si>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</si>
  <si>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</si>
  <si>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</si>
  <si>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</si>
  <si>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</si>
  <si>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</si>
  <si>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</si>
  <si>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</si>
  <si>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</si>
  <si>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</si>
  <si>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</si>
  <si>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</si>
  <si>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</si>
  <si>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</si>
  <si>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</si>
  <si>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</si>
  <si>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</si>
  <si>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</si>
  <si>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</si>
  <si>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</si>
  <si>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</si>
  <si>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</si>
  <si>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</si>
  <si>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</si>
  <si>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</si>
  <si>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</si>
  <si>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</si>
  <si>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</si>
  <si>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</si>
  <si>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</si>
  <si>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</si>
  <si>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</si>
  <si>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</si>
  <si>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</si>
  <si>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</si>
  <si>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</si>
  <si>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</si>
  <si>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</si>
  <si>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</si>
  <si>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</si>
  <si>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</si>
  <si>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</si>
  <si>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</si>
  <si>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</si>
  <si>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</si>
  <si>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</si>
  <si>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</si>
  <si>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</si>
  <si>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</si>
  <si>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</si>
  <si>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</si>
  <si>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</si>
  <si>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</si>
  <si>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</si>
  <si>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</si>
  <si>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</si>
  <si>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</si>
  <si>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</si>
  <si>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</si>
  <si>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</si>
  <si>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</si>
  <si>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</si>
  <si>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</si>
  <si>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</si>
  <si>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</si>
  <si>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</si>
  <si>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</si>
  <si>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</si>
  <si>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</si>
  <si>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</si>
  <si>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</si>
  <si>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</si>
  <si>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</si>
  <si>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</si>
  <si>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</si>
  <si>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</si>
  <si>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</si>
  <si>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</si>
  <si>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</si>
  <si>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</si>
  <si>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</si>
  <si>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</si>
  <si>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</si>
  <si>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</si>
  <si>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</si>
  <si>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</si>
  <si>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</si>
  <si>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</si>
  <si>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</si>
  <si>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</si>
  <si>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</si>
  <si>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</si>
  <si>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</si>
  <si>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</si>
  <si>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</si>
  <si>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</si>
  <si>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</si>
  <si>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</si>
  <si>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</si>
  <si>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</si>
  <si>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</si>
  <si>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</si>
  <si>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</si>
  <si>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</si>
  <si>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</si>
  <si>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</si>
  <si>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</si>
  <si>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</si>
  <si>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</si>
  <si>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</si>
  <si>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</si>
  <si>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</si>
  <si>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</si>
  <si>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</si>
  <si>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</si>
  <si>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</si>
  <si>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</si>
  <si>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</si>
  <si>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</si>
  <si>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</si>
  <si>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</si>
  <si>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</si>
  <si>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</si>
  <si>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</si>
  <si>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</si>
  <si>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</si>
  <si>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</si>
  <si>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</si>
  <si>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</si>
  <si>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</si>
  <si>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</si>
  <si>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</si>
  <si>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</si>
  <si>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</si>
  <si>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</si>
  <si>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</si>
  <si>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</si>
  <si>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</si>
  <si>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</si>
  <si>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</si>
  <si>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</si>
  <si>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</si>
  <si>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</si>
  <si>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</si>
  <si>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</si>
  <si>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</si>
  <si>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</si>
  <si>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</si>
  <si>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</si>
  <si>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</si>
  <si>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</si>
  <si>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</si>
  <si>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</si>
  <si>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</si>
  <si>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</si>
  <si>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</si>
  <si>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</si>
  <si>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</si>
  <si>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</si>
  <si>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</si>
  <si>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</si>
  <si>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</si>
  <si>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</si>
  <si>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</si>
  <si>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</si>
  <si>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</si>
  <si>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</si>
  <si>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</si>
  <si>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</si>
  <si>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</si>
  <si>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</si>
  <si>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</si>
  <si>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</si>
  <si>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</si>
  <si>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</si>
  <si>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</si>
  <si>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</si>
  <si>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</si>
  <si>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</si>
  <si>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</si>
  <si>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</si>
  <si>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</si>
  <si>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</si>
  <si>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</si>
  <si>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</si>
  <si>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</si>
  <si>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</si>
  <si>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</si>
  <si>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</si>
  <si>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</si>
  <si>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</si>
  <si>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</si>
  <si>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</si>
  <si>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</si>
  <si>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</si>
  <si>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</si>
  <si>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</si>
  <si>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</si>
  <si>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</si>
  <si>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</si>
  <si>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</si>
  <si>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</si>
  <si>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</si>
  <si>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</si>
  <si>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</si>
  <si>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</si>
  <si>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</si>
  <si>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</si>
  <si>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</si>
  <si>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</si>
  <si>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</si>
  <si>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</si>
  <si>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</si>
  <si>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</si>
  <si>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</si>
  <si>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</si>
  <si>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</si>
  <si>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</si>
  <si>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</si>
  <si>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</si>
  <si>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</si>
  <si>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</si>
  <si>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</si>
  <si>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</si>
  <si>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</si>
  <si>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</si>
  <si>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</si>
  <si>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</si>
  <si>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</si>
  <si>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</si>
  <si>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</si>
  <si>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</si>
  <si>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</si>
  <si>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</si>
  <si>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</si>
  <si>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</si>
  <si>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</si>
  <si>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</si>
  <si>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</si>
  <si>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</si>
  <si>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</si>
  <si>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</si>
  <si>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</si>
  <si>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</si>
  <si>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</si>
  <si>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</si>
  <si>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</si>
  <si>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</si>
  <si>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</si>
  <si>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</si>
  <si>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</si>
  <si>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</si>
  <si>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</si>
  <si>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</si>
  <si>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</si>
  <si>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</si>
  <si>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</si>
  <si>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</si>
  <si>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</si>
  <si>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</si>
  <si>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</si>
  <si>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</si>
  <si>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</si>
  <si>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</si>
  <si>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</si>
  <si>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</si>
  <si>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</si>
  <si>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</si>
  <si>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</si>
  <si>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</si>
  <si>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</si>
  <si>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</si>
  <si>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</si>
  <si>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</si>
  <si>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</si>
  <si>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</si>
  <si>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</si>
  <si>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</si>
  <si>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</si>
  <si>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</si>
  <si>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</si>
  <si>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</si>
  <si>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</si>
  <si>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</si>
  <si>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</si>
  <si>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</si>
  <si>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</si>
  <si>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</si>
  <si>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</si>
  <si>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</si>
  <si>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</si>
  <si>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</si>
  <si>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</si>
  <si>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</si>
  <si>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</si>
  <si>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</si>
  <si>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</si>
  <si>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</si>
  <si>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</si>
  <si>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</si>
  <si>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</si>
  <si>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</si>
  <si>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</si>
  <si>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</si>
  <si>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</si>
  <si>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</si>
  <si>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</si>
  <si>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</si>
  <si>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</si>
  <si>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</si>
  <si>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</si>
  <si>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</si>
  <si>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</si>
  <si>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</si>
  <si>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</si>
  <si>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</si>
  <si>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</si>
  <si>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</si>
  <si>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</si>
  <si>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</si>
  <si>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</si>
  <si>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</si>
  <si>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</si>
  <si>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</si>
  <si>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</si>
  <si>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</si>
  <si>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</si>
  <si>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</si>
  <si>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</si>
  <si>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</si>
  <si>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</si>
  <si>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</si>
  <si>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</si>
  <si>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</si>
  <si>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</si>
  <si>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</si>
  <si>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</si>
  <si>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</si>
  <si>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</si>
  <si>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</si>
  <si>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</si>
  <si>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</si>
  <si>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</si>
  <si>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</si>
  <si>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</si>
  <si>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</si>
  <si>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</si>
  <si>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</si>
  <si>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</si>
  <si>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</si>
  <si>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</si>
  <si>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</si>
  <si>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</si>
  <si>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</si>
  <si>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</si>
  <si>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</si>
  <si>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</si>
  <si>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</si>
  <si>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</si>
  <si>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</si>
  <si>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</si>
  <si>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</si>
  <si>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</si>
  <si>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</si>
  <si>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</si>
  <si>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</si>
  <si>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</si>
  <si>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</si>
  <si>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</si>
  <si>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</si>
  <si>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</si>
  <si>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</si>
  <si>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</si>
  <si>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</si>
  <si>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</si>
  <si>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</si>
  <si>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</si>
  <si>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</si>
  <si>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</si>
  <si>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</si>
  <si>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</si>
  <si>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</si>
  <si>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</si>
  <si>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</si>
  <si>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</si>
  <si>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</si>
  <si>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</si>
  <si>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</si>
  <si>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</si>
  <si>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</si>
  <si>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</si>
  <si>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</si>
  <si>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</si>
  <si>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</si>
  <si>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</si>
  <si>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</si>
  <si>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</si>
  <si>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</si>
  <si>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</si>
  <si>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</si>
  <si>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</si>
  <si>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</si>
  <si>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</si>
  <si>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</si>
  <si>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</si>
  <si>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</si>
  <si>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</si>
  <si>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</si>
  <si>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</si>
  <si>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</si>
  <si>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</si>
  <si>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</si>
  <si>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</si>
  <si>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</si>
  <si>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</si>
  <si>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</si>
  <si>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</si>
  <si>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</si>
  <si>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</si>
  <si>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</si>
  <si>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</si>
  <si>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</si>
  <si>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</si>
  <si>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</si>
  <si>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</si>
  <si>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</si>
  <si>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</si>
  <si>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</si>
  <si>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</si>
  <si>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</si>
  <si>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</si>
  <si>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</si>
  <si>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</si>
  <si>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</si>
  <si>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</si>
  <si>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</si>
  <si>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</si>
  <si>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</si>
  <si>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</si>
  <si>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</si>
  <si>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</si>
  <si>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</si>
  <si>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</si>
  <si>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</si>
  <si>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</si>
  <si>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</si>
  <si>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</si>
  <si>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</si>
  <si>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</si>
  <si>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</si>
  <si>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</si>
  <si>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</si>
  <si>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</si>
  <si>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</si>
  <si>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</si>
  <si>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</si>
  <si>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</si>
  <si>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</si>
  <si>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</si>
  <si>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</si>
  <si>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</si>
  <si>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</si>
  <si>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</si>
  <si>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</si>
  <si>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</si>
  <si>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</si>
  <si>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</si>
  <si>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</si>
  <si>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</si>
  <si>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</si>
  <si>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</si>
  <si>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</si>
  <si>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</si>
  <si>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</si>
  <si>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</si>
  <si>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</si>
  <si>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</si>
  <si>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</si>
  <si>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</si>
  <si>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</si>
  <si>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</si>
  <si>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</si>
  <si>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</si>
  <si>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</si>
  <si>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</si>
  <si>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</si>
  <si>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</si>
  <si>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</si>
  <si>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</si>
  <si>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</si>
  <si>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</si>
  <si>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</si>
  <si>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</si>
  <si>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</si>
  <si>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</si>
  <si>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</si>
  <si>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</si>
  <si>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</si>
  <si>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</si>
  <si>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</si>
  <si>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</si>
  <si>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</si>
  <si>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</si>
  <si>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</si>
  <si>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</si>
  <si>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</si>
  <si>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</si>
  <si>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</si>
  <si>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</si>
  <si>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</si>
  <si>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</si>
  <si>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</si>
  <si>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</si>
  <si>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</si>
  <si>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</si>
  <si>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</si>
  <si>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</si>
  <si>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</si>
  <si>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</si>
  <si>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</si>
  <si>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</si>
  <si>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</si>
  <si>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</si>
  <si>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</si>
  <si>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</si>
  <si>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</si>
  <si>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</si>
  <si>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</si>
  <si>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</si>
  <si>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</si>
  <si>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</si>
  <si>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</si>
  <si>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</si>
  <si>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</si>
  <si>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</si>
  <si>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</si>
  <si>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</si>
  <si>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</si>
  <si>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</si>
  <si>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</si>
  <si>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</si>
  <si>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</si>
  <si>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</si>
  <si>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</si>
  <si>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</si>
  <si>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</si>
  <si>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</si>
  <si>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</si>
  <si>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</si>
  <si>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</si>
  <si>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</si>
  <si>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</si>
  <si>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</si>
  <si>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</si>
  <si>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</si>
  <si>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</si>
  <si>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</si>
  <si>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</si>
  <si>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</si>
  <si>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</si>
  <si>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</si>
  <si>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</si>
  <si>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</si>
  <si>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</si>
  <si>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</si>
  <si>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</si>
  <si>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</si>
  <si>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</si>
  <si>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</si>
  <si>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</si>
  <si>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</si>
  <si>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</si>
  <si>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</si>
  <si>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</si>
  <si>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</si>
  <si>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</si>
  <si>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</si>
  <si>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</si>
  <si>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</si>
  <si>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</si>
  <si>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</si>
  <si>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</si>
  <si>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</si>
  <si>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</si>
  <si>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</si>
  <si>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</si>
  <si>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</si>
  <si>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</si>
  <si>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</si>
  <si>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</si>
  <si>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</si>
  <si>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</si>
  <si>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</si>
  <si>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</si>
  <si>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</si>
  <si>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</si>
  <si>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</si>
  <si>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</si>
  <si>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</si>
  <si>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</si>
  <si>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</si>
  <si>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</si>
  <si>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</si>
  <si>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</si>
  <si>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</si>
  <si>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</si>
  <si>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</si>
  <si>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</si>
  <si>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</si>
  <si>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</si>
  <si>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</si>
  <si>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</si>
  <si>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</si>
  <si>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</si>
  <si>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</si>
  <si>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</si>
  <si>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</si>
  <si>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</si>
  <si>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</si>
  <si>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</si>
  <si>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</si>
  <si>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</si>
  <si>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</si>
  <si>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</si>
  <si>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</si>
  <si>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</si>
  <si>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</si>
  <si>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</si>
  <si>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</si>
  <si>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</si>
  <si>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</si>
  <si>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</si>
  <si>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</si>
  <si>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</si>
  <si>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</si>
  <si>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</si>
  <si>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</si>
  <si>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</si>
  <si>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</si>
  <si>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</si>
  <si>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</si>
  <si>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</si>
  <si>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</si>
  <si>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</si>
  <si>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</si>
  <si>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</si>
  <si>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</si>
  <si>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</si>
  <si>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</si>
  <si>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</si>
  <si>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</si>
  <si>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</si>
  <si>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</si>
  <si>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</si>
  <si>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</si>
  <si>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</si>
  <si>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</si>
  <si>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</si>
  <si>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</si>
  <si>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</si>
  <si>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</si>
  <si>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</si>
  <si>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</si>
  <si>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</si>
  <si>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</si>
  <si>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</si>
  <si>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</si>
  <si>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</si>
  <si>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</si>
  <si>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</si>
  <si>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</si>
  <si>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</si>
  <si>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</si>
  <si>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</si>
  <si>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</si>
  <si>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</si>
  <si>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</si>
  <si>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</si>
  <si>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</si>
  <si>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</si>
  <si>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</si>
  <si>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</si>
  <si>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</si>
  <si>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</si>
  <si>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</si>
  <si>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</si>
  <si>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</si>
  <si>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</si>
  <si>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</si>
  <si>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</si>
  <si>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</si>
  <si>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</si>
  <si>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</si>
  <si>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</si>
  <si>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</si>
  <si>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</si>
  <si>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</si>
  <si>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</si>
  <si>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</si>
  <si>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</si>
  <si>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</si>
  <si>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</si>
  <si>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</si>
  <si>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</si>
  <si>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</si>
  <si>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</si>
  <si>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</si>
  <si>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</si>
  <si>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</si>
  <si>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</si>
  <si>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</si>
  <si>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</si>
  <si>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</si>
  <si>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</si>
  <si>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</si>
  <si>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</si>
  <si>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</si>
  <si>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</si>
  <si>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</si>
  <si>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</si>
  <si>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</si>
  <si>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</si>
  <si>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</si>
  <si>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</si>
  <si>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</si>
  <si>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</si>
  <si>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</si>
  <si>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</si>
  <si>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</si>
  <si>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</si>
  <si>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</si>
  <si>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</si>
  <si>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</si>
  <si>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</si>
  <si>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</si>
  <si>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</si>
  <si>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</si>
  <si>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</si>
  <si>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</si>
  <si>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</si>
  <si>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</si>
  <si>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</si>
  <si>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</si>
  <si>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</si>
  <si>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</si>
  <si>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</si>
  <si>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</si>
  <si>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</si>
  <si>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</si>
  <si>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</si>
  <si>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</si>
  <si>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</si>
  <si>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</si>
  <si>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</si>
  <si>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</si>
  <si>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</si>
  <si>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</si>
  <si>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</si>
  <si>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</si>
  <si>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</si>
  <si>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</si>
  <si>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</si>
  <si>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</si>
  <si>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</si>
  <si>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</si>
  <si>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</si>
  <si>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</si>
  <si>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</si>
  <si>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</si>
  <si>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</si>
  <si>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</si>
  <si>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</si>
  <si>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</si>
  <si>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</si>
  <si>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</si>
  <si>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</si>
  <si>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</si>
  <si>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</si>
  <si>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</si>
  <si>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</si>
  <si>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</si>
  <si>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</si>
  <si>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</si>
  <si>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</si>
  <si>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</si>
  <si>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</si>
  <si>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</si>
  <si>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</si>
  <si>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</si>
  <si>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</si>
  <si>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</si>
  <si>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</si>
  <si>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</si>
  <si>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</si>
  <si>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</si>
  <si>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</si>
  <si>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</si>
  <si>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</si>
  <si>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</si>
  <si>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</si>
  <si>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</si>
  <si>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</si>
  <si>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</si>
  <si>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</si>
  <si>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</si>
  <si>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</si>
  <si>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</si>
  <si>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</si>
  <si>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</si>
  <si>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</si>
  <si>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</si>
  <si>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</si>
  <si>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</si>
  <si>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</si>
  <si>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</si>
  <si>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</si>
  <si>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</si>
  <si>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</si>
  <si>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</si>
  <si>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</si>
  <si>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</si>
  <si>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</si>
  <si>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</si>
  <si>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</si>
  <si>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</si>
  <si>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</si>
  <si>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</si>
  <si>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</si>
  <si>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</si>
  <si>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</si>
  <si>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</si>
  <si>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</si>
  <si>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</si>
  <si>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</si>
  <si>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</si>
  <si>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</si>
  <si>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</si>
  <si>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</si>
  <si>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</si>
  <si>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</si>
  <si>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</si>
  <si>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</si>
  <si>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</si>
  <si>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</si>
  <si>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</si>
  <si>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</si>
  <si>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</si>
  <si>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</si>
  <si>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</si>
  <si>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</si>
  <si>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</si>
  <si>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</si>
  <si>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</si>
  <si>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</si>
  <si>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</si>
  <si>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</si>
  <si>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</si>
  <si>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</si>
  <si>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</si>
  <si>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</si>
  <si>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</si>
  <si>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</si>
  <si>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</si>
  <si>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</si>
  <si>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</si>
  <si>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</si>
  <si>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</si>
  <si>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</si>
  <si>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</si>
  <si>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</si>
  <si>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</si>
  <si>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</si>
  <si>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</si>
  <si>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</si>
  <si>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</si>
  <si>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</si>
  <si>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</si>
  <si>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</si>
  <si>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</si>
  <si>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</si>
  <si>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</si>
  <si>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</si>
  <si>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</si>
  <si>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</si>
  <si>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</si>
  <si>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</si>
  <si>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</si>
  <si>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</si>
  <si>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</si>
  <si>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</si>
  <si>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</si>
  <si>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</si>
  <si>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</si>
  <si>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</si>
  <si>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</si>
  <si>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</si>
  <si>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</si>
  <si>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</si>
  <si>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</si>
  <si>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</si>
  <si>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</si>
  <si>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</si>
  <si>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</si>
  <si>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</si>
  <si>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</si>
  <si>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</si>
  <si>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</si>
  <si>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</si>
  <si>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</si>
  <si>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</si>
  <si>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</si>
  <si>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</si>
  <si>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</si>
  <si>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</si>
  <si>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</si>
  <si>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</si>
  <si>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</si>
  <si>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</si>
  <si>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</si>
  <si>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</si>
  <si>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</si>
  <si>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</si>
  <si>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</si>
  <si>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</si>
  <si>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</si>
  <si>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</si>
  <si>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</si>
  <si>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</si>
  <si>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</si>
  <si>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</si>
  <si>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</si>
  <si>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</si>
  <si>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</si>
  <si>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</si>
  <si>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</si>
  <si>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</si>
  <si>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</si>
  <si>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</si>
  <si>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</si>
  <si>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</si>
  <si>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</si>
  <si>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</si>
  <si>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</si>
  <si>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</si>
  <si>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</si>
  <si>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</si>
  <si>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</si>
  <si>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</si>
  <si>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</si>
  <si>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</si>
  <si>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</si>
  <si>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</si>
  <si>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</si>
  <si>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</si>
  <si>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</si>
  <si>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</si>
  <si>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</si>
  <si>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</si>
  <si>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</si>
  <si>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</si>
  <si>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</si>
  <si>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</si>
  <si>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</si>
  <si>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</si>
  <si>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</si>
  <si>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</si>
  <si>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</si>
  <si>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</si>
  <si>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</si>
  <si>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</si>
  <si>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</si>
  <si>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</si>
  <si>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</si>
  <si>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</si>
  <si>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</si>
  <si>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</si>
  <si>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</si>
  <si>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</si>
  <si>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</si>
  <si>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</si>
  <si>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</si>
  <si>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</si>
  <si>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</si>
  <si>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</si>
  <si>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</si>
  <si>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</si>
  <si>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</si>
  <si>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</si>
  <si>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</si>
  <si>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</si>
  <si>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</si>
  <si>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</si>
  <si>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</si>
  <si>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</si>
  <si>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</si>
  <si>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</si>
  <si>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</si>
  <si>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</si>
  <si>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</si>
  <si>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</si>
  <si>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</si>
  <si>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</si>
  <si>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</si>
  <si>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</si>
  <si>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</si>
  <si>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</si>
  <si>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</si>
  <si>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</si>
  <si>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</si>
  <si>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</si>
  <si>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</si>
  <si>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</si>
  <si>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</si>
  <si>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</si>
  <si>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</si>
  <si>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</si>
  <si>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</si>
  <si>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</si>
  <si>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</si>
  <si>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</si>
  <si>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</si>
  <si>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</si>
  <si>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</si>
  <si>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</si>
  <si>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</si>
  <si>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</si>
  <si>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</si>
  <si>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</si>
  <si>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</si>
  <si>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</si>
  <si>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</si>
  <si>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</si>
  <si>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</si>
  <si>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</si>
  <si>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</si>
  <si>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</si>
  <si>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</si>
  <si>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</si>
  <si>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</si>
  <si>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</si>
  <si>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</si>
  <si>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</si>
  <si>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</si>
  <si>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</si>
  <si>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</si>
  <si>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</si>
  <si>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</si>
  <si>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</si>
  <si>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</si>
  <si>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</si>
  <si>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</si>
  <si>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</si>
  <si>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</si>
  <si>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</si>
  <si>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</si>
  <si>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</si>
  <si>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</si>
  <si>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</si>
  <si>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</si>
  <si>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</si>
  <si>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</si>
  <si>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</si>
  <si>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</si>
  <si>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</si>
  <si>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</si>
  <si>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</si>
  <si>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</si>
  <si>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</si>
  <si>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</si>
  <si>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</si>
  <si>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</si>
  <si>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</si>
  <si>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</si>
  <si>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</si>
  <si>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</si>
  <si>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</si>
  <si>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</si>
  <si>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</si>
  <si>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</si>
  <si>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</si>
  <si>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</si>
  <si>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</si>
  <si>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</si>
  <si>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</si>
  <si>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</si>
  <si>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</si>
  <si>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</si>
  <si>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</si>
  <si>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</si>
  <si>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</si>
  <si>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</si>
  <si>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</si>
  <si>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</si>
  <si>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</si>
  <si>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</si>
  <si>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</si>
  <si>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</si>
  <si>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</si>
  <si>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</si>
  <si>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</si>
  <si>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</si>
  <si>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</si>
  <si>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</si>
  <si>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</si>
  <si>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</si>
  <si>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</si>
  <si>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</si>
  <si>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</si>
  <si>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</si>
  <si>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</si>
  <si>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</si>
  <si>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</si>
  <si>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</si>
  <si>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</si>
  <si>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</si>
  <si>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</si>
  <si>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</si>
  <si>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</si>
  <si>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</si>
  <si>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</si>
  <si>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</si>
  <si>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</si>
  <si>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</si>
  <si>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</si>
  <si>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</si>
  <si>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</si>
  <si>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</si>
  <si>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</si>
  <si>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</si>
  <si>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</si>
  <si>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</si>
  <si>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</si>
  <si>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</si>
  <si>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</si>
  <si>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</si>
  <si>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</si>
  <si>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</si>
  <si>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</si>
  <si>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</si>
  <si>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</si>
  <si>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</si>
  <si>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</si>
  <si>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</si>
  <si>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</si>
  <si>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</si>
  <si>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</si>
  <si>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</si>
  <si>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</si>
  <si>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</si>
  <si>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</si>
  <si>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</si>
  <si>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</si>
  <si>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</si>
  <si>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</si>
  <si>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</si>
  <si>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</si>
  <si>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</si>
  <si>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</si>
  <si>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</si>
  <si>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</si>
  <si>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</si>
  <si>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</si>
  <si>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</si>
  <si>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</si>
  <si>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</si>
  <si>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</si>
  <si>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</si>
  <si>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</si>
  <si>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</si>
  <si>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</si>
  <si>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</si>
  <si>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</si>
  <si>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</si>
  <si>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</si>
  <si>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</si>
  <si>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</si>
  <si>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</si>
  <si>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</si>
  <si>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</si>
  <si>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</si>
  <si>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</si>
  <si>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</si>
  <si>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</si>
  <si>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</si>
  <si>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</si>
  <si>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</si>
  <si>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</si>
  <si>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</si>
  <si>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</si>
  <si>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</si>
  <si>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</si>
  <si>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</si>
  <si>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</si>
  <si>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</si>
  <si>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</si>
  <si>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</si>
  <si>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</si>
  <si>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</si>
  <si>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</si>
  <si>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</si>
  <si>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</si>
  <si>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</si>
  <si>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</si>
  <si>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</si>
  <si>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</si>
  <si>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</si>
  <si>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</si>
  <si>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</si>
  <si>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</si>
  <si>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</si>
  <si>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</si>
  <si>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</si>
  <si>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</si>
  <si>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</si>
  <si>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</si>
  <si>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</si>
  <si>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</si>
  <si>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</si>
  <si>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</si>
  <si>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</si>
  <si>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</si>
  <si>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</si>
  <si>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</si>
  <si>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</si>
  <si>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</si>
  <si>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</si>
  <si>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</si>
  <si>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</si>
  <si>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</si>
  <si>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</si>
  <si>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</si>
  <si>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</si>
  <si>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</si>
  <si>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</si>
  <si>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</si>
  <si>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</si>
  <si>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</si>
  <si>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</si>
  <si>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</si>
  <si>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</si>
  <si>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</si>
  <si>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</si>
  <si>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</si>
  <si>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</si>
  <si>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</si>
  <si>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</si>
  <si>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</si>
  <si>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</si>
  <si>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</si>
  <si>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</si>
  <si>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</si>
  <si>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</si>
  <si>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</si>
  <si>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</si>
  <si>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</si>
  <si>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</si>
  <si>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</si>
  <si>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</si>
  <si>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</si>
  <si>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</si>
  <si>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</si>
  <si>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</si>
  <si>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</si>
  <si>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</si>
  <si>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</si>
  <si>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</si>
  <si>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</si>
  <si>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</si>
  <si>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</si>
  <si>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</si>
  <si>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</si>
  <si>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</si>
  <si>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</si>
  <si>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</si>
  <si>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</si>
  <si>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</si>
  <si>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</si>
  <si>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</si>
  <si>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</si>
  <si>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</si>
  <si>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</si>
  <si>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</si>
  <si>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</si>
  <si>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</si>
  <si>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</si>
  <si>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</si>
  <si>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</si>
  <si>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</si>
  <si>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</si>
  <si>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</si>
  <si>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</si>
  <si>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</si>
  <si>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</si>
  <si>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</si>
  <si>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</si>
  <si>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</si>
  <si>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</si>
  <si>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</si>
  <si>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</si>
  <si>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</si>
  <si>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</si>
  <si>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</si>
  <si>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</si>
  <si>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</si>
  <si>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</si>
  <si>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</si>
  <si>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</si>
  <si>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</si>
  <si>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</si>
  <si>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</si>
  <si>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</si>
  <si>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</si>
  <si>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</si>
  <si>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</si>
  <si>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</si>
  <si>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</si>
  <si>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</si>
  <si>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</si>
  <si>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</si>
  <si>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</si>
  <si>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</si>
  <si>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</si>
  <si>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</si>
  <si>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</si>
  <si>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</si>
  <si>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</si>
  <si>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</si>
  <si>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</si>
  <si>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</si>
  <si>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</si>
  <si>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</si>
  <si>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</si>
  <si>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</si>
  <si>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</si>
  <si>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</si>
  <si>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</si>
  <si>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</si>
  <si>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</si>
  <si>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</si>
  <si>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</si>
  <si>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</si>
  <si>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</si>
  <si>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</si>
  <si>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</si>
  <si>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</si>
  <si>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</si>
  <si>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</si>
  <si>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</si>
  <si>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</si>
  <si>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</si>
  <si>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</si>
  <si>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</si>
  <si>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</si>
  <si>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</si>
  <si>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</si>
  <si>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</si>
  <si>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</si>
  <si>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</si>
  <si>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</si>
  <si>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</si>
  <si>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</si>
  <si>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</si>
  <si>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</si>
  <si>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</si>
  <si>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</si>
  <si>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</si>
  <si>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</si>
  <si>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</si>
  <si>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</si>
  <si>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</si>
  <si>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</si>
  <si>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</si>
  <si>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</si>
  <si>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</si>
  <si>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</si>
  <si>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</si>
  <si>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</si>
  <si>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</si>
  <si>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</si>
  <si>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</si>
  <si>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</si>
  <si>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</si>
  <si>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</si>
  <si>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</si>
  <si>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</si>
  <si>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</si>
  <si>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</si>
  <si>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</si>
  <si>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</si>
  <si>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</si>
  <si>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</si>
  <si>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</si>
  <si>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</si>
  <si>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</si>
  <si>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</si>
  <si>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</si>
  <si>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</si>
  <si>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</si>
  <si>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</si>
  <si>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</si>
  <si>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</si>
  <si>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</si>
  <si>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</si>
  <si>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</si>
  <si>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</si>
  <si>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</si>
  <si>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</si>
  <si>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</si>
  <si>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</si>
  <si>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</si>
  <si>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</si>
  <si>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</si>
  <si>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</si>
  <si>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</si>
  <si>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</si>
  <si>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</si>
  <si>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</si>
  <si>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</si>
  <si>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</si>
  <si>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</si>
  <si>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</si>
  <si>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</si>
  <si>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</si>
  <si>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</si>
  <si>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</si>
  <si>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</si>
  <si>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</si>
  <si>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</si>
  <si>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</si>
  <si>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</si>
  <si>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</si>
  <si>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</si>
  <si>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</si>
  <si>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</si>
  <si>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</si>
  <si>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</si>
  <si>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</si>
  <si>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</si>
  <si>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</si>
  <si>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</si>
  <si>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</si>
  <si>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</si>
  <si>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</si>
  <si>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</si>
  <si>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</si>
  <si>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</si>
  <si>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</si>
  <si>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</si>
  <si>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</si>
  <si>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</si>
  <si>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</si>
  <si>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</si>
  <si>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</si>
  <si>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</si>
  <si>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</si>
  <si>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</si>
  <si>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</si>
  <si>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</si>
  <si>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</si>
  <si>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</si>
  <si>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</si>
  <si>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</si>
  <si>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</si>
  <si>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</si>
  <si>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</si>
  <si>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</si>
  <si>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</si>
  <si>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</si>
  <si>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</si>
  <si>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</si>
  <si>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</si>
  <si>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</si>
  <si>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</si>
  <si>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</si>
  <si>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</si>
  <si>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</si>
  <si>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</si>
  <si>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</si>
  <si>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</si>
  <si>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</si>
  <si>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</si>
  <si>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</si>
  <si>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</si>
  <si>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</si>
  <si>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</si>
  <si>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</si>
  <si>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</si>
  <si>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</si>
  <si>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</si>
  <si>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</si>
  <si>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</si>
  <si>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</si>
  <si>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</si>
  <si>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</si>
  <si>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</si>
  <si>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</si>
  <si>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</si>
  <si>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</si>
  <si>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</si>
  <si>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</si>
  <si>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</si>
  <si>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</si>
  <si>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</si>
  <si>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</si>
  <si>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</si>
  <si>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</si>
  <si>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</si>
  <si>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</si>
  <si>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</si>
  <si>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</si>
  <si>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</si>
  <si>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</si>
  <si>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</si>
  <si>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</si>
  <si>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</si>
  <si>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</si>
  <si>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</si>
  <si>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</si>
  <si>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</si>
  <si>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</si>
  <si>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</si>
  <si>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</si>
  <si>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</si>
  <si>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</si>
  <si>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</si>
  <si>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</si>
  <si>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</si>
  <si>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</si>
  <si>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</si>
  <si>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</si>
  <si>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</si>
  <si>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</si>
  <si>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</si>
  <si>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</si>
  <si>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</si>
  <si>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</si>
  <si>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</si>
  <si>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</si>
  <si>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</si>
  <si>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</si>
  <si>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</si>
  <si>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</si>
  <si>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</si>
  <si>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</si>
  <si>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</si>
  <si>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</si>
  <si>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</si>
  <si>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</si>
  <si>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</si>
  <si>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</si>
  <si>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</si>
  <si>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</si>
  <si>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</si>
  <si>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</si>
  <si>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</si>
  <si>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</si>
  <si>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</si>
  <si>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</si>
  <si>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</si>
  <si>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</si>
  <si>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</si>
  <si>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</si>
  <si>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</si>
  <si>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</si>
  <si>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</si>
  <si>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</si>
  <si>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</si>
  <si>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</si>
  <si>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</si>
  <si>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</si>
  <si>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</si>
  <si>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</si>
  <si>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</si>
  <si>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</si>
  <si>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</si>
  <si>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</si>
  <si>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</si>
  <si>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</si>
  <si>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</si>
  <si>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</si>
  <si>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</si>
  <si>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</si>
  <si>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</si>
  <si>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</si>
  <si>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</si>
  <si>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</si>
  <si>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</si>
  <si>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</si>
  <si>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</si>
  <si>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</si>
  <si>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</si>
  <si>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</si>
  <si>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</si>
  <si>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</si>
  <si>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</si>
  <si>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</si>
  <si>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</si>
  <si>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</si>
  <si>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</si>
  <si>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</si>
  <si>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</si>
  <si>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</si>
  <si>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</si>
  <si>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</si>
  <si>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</si>
  <si>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</si>
  <si>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</si>
  <si>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</si>
  <si>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</si>
  <si>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</si>
  <si>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</si>
  <si>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</si>
  <si>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</si>
  <si>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</si>
  <si>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</si>
  <si>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</si>
  <si>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</si>
  <si>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</si>
  <si>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</si>
  <si>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</si>
  <si>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</si>
  <si>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</si>
  <si>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</si>
  <si>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</si>
  <si>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</si>
  <si>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</si>
  <si>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</si>
  <si>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</si>
  <si>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</si>
  <si>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</si>
  <si>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</si>
  <si>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</si>
  <si>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</si>
  <si>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</si>
  <si>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</si>
  <si>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</si>
  <si>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</si>
  <si>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</si>
  <si>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</si>
  <si>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</si>
  <si>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</si>
  <si>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</si>
  <si>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</si>
  <si>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</si>
  <si>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</si>
  <si>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</si>
  <si>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</si>
  <si>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</si>
  <si>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</si>
  <si>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</si>
  <si>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</si>
  <si>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</si>
  <si>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</si>
  <si>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</si>
  <si>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</si>
  <si>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</si>
  <si>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</si>
  <si>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</si>
  <si>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</si>
  <si>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</si>
  <si>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</si>
  <si>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</si>
  <si>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</si>
  <si>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</si>
  <si>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</si>
  <si>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</si>
  <si>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</si>
  <si>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</si>
  <si>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</si>
  <si>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</si>
  <si>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</si>
  <si>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</si>
  <si>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</si>
  <si>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</si>
  <si>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</si>
  <si>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</si>
  <si>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</si>
  <si>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</si>
  <si>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</si>
  <si>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</si>
  <si>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</si>
  <si>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</si>
  <si>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</si>
  <si>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</si>
  <si>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</si>
  <si>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</si>
  <si>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</si>
  <si>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</si>
  <si>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</si>
  <si>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</si>
  <si>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</si>
  <si>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</si>
  <si>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</si>
  <si>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</si>
  <si>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</si>
  <si>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</si>
  <si>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</si>
  <si>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</si>
  <si>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</si>
  <si>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</si>
  <si>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</si>
  <si>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</si>
  <si>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</si>
  <si>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</si>
  <si>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</si>
  <si>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</si>
  <si>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</si>
  <si>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</si>
  <si>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</si>
  <si>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</si>
  <si>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</si>
  <si>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</si>
  <si>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</si>
  <si>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</si>
  <si>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</si>
  <si>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</si>
  <si>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</si>
  <si>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</si>
  <si>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</si>
  <si>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</si>
  <si>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</si>
  <si>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</si>
  <si>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</si>
  <si>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</si>
  <si>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</si>
  <si>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</si>
  <si>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</si>
  <si>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</si>
  <si>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</si>
  <si>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</si>
  <si>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</si>
  <si>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</si>
  <si>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</si>
  <si>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</si>
  <si>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</si>
  <si>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</si>
  <si>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</si>
  <si>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</si>
  <si>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</si>
  <si>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</si>
  <si>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</si>
  <si>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</si>
  <si>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</si>
  <si>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</si>
  <si>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</si>
  <si>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</si>
  <si>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</si>
  <si>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</si>
  <si>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</si>
  <si>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</si>
  <si>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</si>
  <si>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</si>
  <si>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</si>
  <si>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</si>
  <si>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</si>
  <si>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</si>
  <si>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</si>
  <si>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</si>
  <si>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</si>
  <si>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</si>
  <si>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</si>
  <si>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</si>
  <si>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</si>
  <si>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</si>
  <si>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</si>
  <si>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</si>
  <si>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</si>
  <si>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</si>
  <si>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</si>
  <si>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</si>
  <si>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</si>
  <si>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</si>
  <si>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</si>
  <si>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</si>
  <si>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</si>
  <si>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</si>
  <si>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</si>
  <si>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</si>
  <si>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</si>
  <si>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</si>
  <si>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</si>
  <si>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</si>
  <si>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</si>
  <si>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</si>
  <si>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</si>
  <si>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</si>
  <si>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</si>
  <si>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</si>
  <si>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</si>
  <si>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</si>
  <si>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</si>
  <si>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</si>
  <si>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</si>
  <si>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</si>
  <si>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</si>
  <si>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</si>
  <si>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</si>
  <si>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</si>
  <si>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</si>
  <si>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</si>
  <si>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</si>
  <si>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</si>
  <si>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</si>
  <si>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</si>
  <si>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</si>
  <si>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</si>
  <si>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</si>
  <si>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</si>
  <si>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</si>
  <si>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</si>
  <si>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</si>
  <si>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</si>
  <si>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</si>
  <si>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</si>
  <si>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</si>
  <si>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</si>
  <si>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</si>
  <si>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</si>
  <si>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</si>
  <si>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</si>
  <si>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</si>
  <si>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</si>
  <si>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</si>
  <si>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</si>
  <si>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</si>
  <si>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</si>
  <si>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</si>
  <si>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</si>
  <si>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</si>
  <si>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</si>
  <si>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</si>
  <si>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</si>
  <si>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</si>
  <si>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</si>
  <si>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</si>
  <si>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</si>
  <si>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</si>
  <si>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</si>
  <si>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</si>
  <si>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</si>
  <si>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</si>
  <si>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</si>
  <si>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</si>
  <si>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</si>
  <si>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</si>
  <si>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</si>
  <si>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</si>
  <si>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</si>
  <si>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</si>
  <si>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</si>
  <si>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</si>
  <si>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</si>
  <si>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</si>
  <si>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</si>
  <si>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</si>
  <si>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</si>
  <si>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</si>
  <si>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</si>
  <si>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</si>
  <si>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</si>
  <si>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</si>
  <si>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</si>
  <si>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</si>
  <si>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</si>
  <si>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</si>
  <si>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</si>
  <si>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</si>
  <si>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</si>
  <si>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</si>
  <si>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</si>
  <si>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</si>
  <si>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</si>
  <si>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</si>
  <si>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</si>
  <si>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</si>
  <si>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</si>
  <si>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</si>
  <si>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</si>
  <si>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</si>
  <si>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</si>
  <si>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</si>
  <si>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</si>
  <si>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</si>
  <si>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</si>
  <si>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</si>
  <si>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</si>
  <si>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</si>
  <si>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</si>
  <si>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</si>
  <si>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</si>
  <si>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</si>
  <si>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</si>
  <si>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</si>
  <si>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</si>
  <si>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</si>
  <si>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</si>
  <si>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</si>
  <si>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</si>
  <si>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</si>
  <si>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</si>
  <si>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</si>
  <si>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</si>
  <si>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</si>
  <si>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</si>
  <si>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</si>
  <si>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</si>
  <si>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</si>
  <si>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</si>
  <si>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</si>
  <si>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</si>
  <si>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</si>
  <si>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</si>
  <si>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</si>
  <si>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</si>
  <si>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</si>
  <si>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</si>
  <si>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</si>
  <si>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</si>
  <si>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</si>
  <si>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</si>
  <si>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</si>
  <si>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</si>
  <si>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</si>
  <si>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</si>
  <si>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</si>
  <si>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</si>
  <si>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</si>
  <si>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</si>
  <si>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</si>
  <si>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</si>
  <si>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</si>
  <si>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</si>
  <si>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</si>
  <si>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</si>
  <si>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</si>
  <si>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</si>
  <si>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</si>
  <si>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</si>
  <si>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</si>
  <si>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</si>
  <si>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</si>
  <si>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</si>
  <si>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</si>
  <si>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</si>
  <si>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</si>
  <si>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</si>
  <si>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</si>
  <si>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</si>
  <si>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</si>
  <si>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</si>
  <si>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</si>
  <si>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</si>
  <si>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</si>
  <si>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</si>
  <si>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</si>
  <si>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</si>
  <si>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</si>
  <si>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</si>
  <si>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</si>
  <si>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</si>
  <si>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</si>
  <si>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</si>
  <si>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</si>
  <si>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</si>
  <si>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</si>
  <si>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</si>
  <si>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</si>
  <si>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</si>
  <si>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</si>
  <si>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</si>
  <si>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</si>
  <si>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</si>
  <si>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</si>
  <si>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</si>
  <si>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</si>
  <si>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</si>
  <si>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</si>
  <si>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</si>
  <si>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</si>
  <si>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</si>
  <si>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</si>
  <si>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</si>
  <si>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</si>
  <si>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</si>
  <si>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</si>
  <si>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</si>
  <si>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</si>
  <si>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</si>
  <si>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</si>
  <si>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</si>
  <si>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</si>
  <si>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</si>
  <si>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</si>
  <si>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</si>
  <si>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</si>
  <si>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</si>
  <si>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</si>
  <si>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</si>
  <si>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</si>
  <si>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</si>
  <si>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</si>
  <si>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</si>
  <si>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</si>
  <si>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</si>
  <si>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</si>
  <si>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</si>
  <si>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</si>
  <si>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</si>
  <si>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</si>
  <si>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</si>
  <si>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</si>
  <si>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</si>
  <si>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</si>
  <si>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</si>
  <si>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</si>
  <si>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</si>
  <si>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</si>
  <si>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</si>
  <si>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</si>
  <si>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</si>
  <si>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</si>
  <si>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</si>
  <si>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</si>
  <si>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</si>
  <si>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</si>
  <si>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</si>
  <si>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</si>
  <si>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</si>
  <si>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</si>
  <si>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</si>
  <si>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</si>
  <si>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</si>
  <si>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</si>
  <si>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</si>
  <si>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</si>
  <si>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</si>
  <si>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</si>
  <si>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</si>
  <si>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</si>
  <si>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</si>
  <si>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</si>
  <si>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</si>
  <si>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</si>
  <si>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</si>
  <si>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</si>
  <si>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</si>
  <si>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</si>
  <si>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</si>
  <si>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</si>
  <si>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</si>
  <si>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</si>
  <si>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</si>
  <si>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</si>
  <si>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</si>
  <si>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</si>
  <si>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</si>
  <si>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</si>
  <si>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</si>
  <si>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</si>
  <si>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</si>
  <si>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</si>
  <si>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</si>
  <si>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</si>
  <si>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</si>
  <si>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</si>
  <si>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</si>
  <si>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</si>
  <si>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</si>
  <si>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</si>
  <si>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</si>
  <si>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</si>
  <si>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</si>
  <si>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</si>
  <si>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</si>
  <si>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</si>
  <si>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</si>
  <si>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</si>
  <si>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</si>
  <si>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</si>
  <si>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</si>
  <si>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</si>
  <si>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</si>
  <si>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</si>
  <si>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</si>
  <si>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</si>
  <si>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</si>
  <si>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</si>
  <si>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</si>
  <si>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</si>
  <si>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</si>
  <si>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</si>
  <si>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</si>
  <si>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</si>
  <si>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</si>
  <si>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</si>
  <si>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</si>
  <si>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</si>
  <si>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</si>
  <si>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</si>
  <si>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</si>
  <si>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</si>
  <si>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</si>
  <si>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</si>
  <si>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</si>
  <si>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</si>
  <si>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</si>
  <si>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</si>
  <si>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</si>
  <si>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</si>
  <si>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</si>
  <si>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</si>
  <si>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</si>
  <si>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</si>
  <si>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</si>
  <si>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</si>
  <si>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</si>
  <si>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</si>
  <si>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</si>
  <si>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</si>
  <si>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</si>
  <si>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</si>
  <si>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</si>
  <si>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</si>
  <si>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</si>
  <si>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</si>
  <si>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</si>
  <si>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</si>
  <si>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</si>
  <si>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</si>
  <si>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</si>
  <si>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</si>
  <si>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</si>
  <si>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</si>
  <si>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</si>
  <si>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</si>
  <si>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</si>
  <si>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</si>
  <si>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</si>
  <si>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</si>
  <si>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</si>
  <si>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</si>
  <si>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</si>
  <si>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</si>
  <si>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</si>
  <si>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</si>
  <si>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</si>
  <si>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</si>
  <si>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</si>
  <si>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</si>
  <si>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</si>
  <si>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</si>
  <si>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</si>
  <si>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</si>
  <si>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</si>
  <si>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</si>
  <si>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</si>
  <si>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</si>
  <si>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</si>
  <si>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</si>
  <si>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</si>
  <si>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</si>
  <si>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</si>
  <si>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</si>
  <si>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</si>
  <si>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</si>
  <si>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</si>
  <si>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</si>
  <si>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</si>
  <si>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</si>
  <si>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</si>
  <si>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</si>
  <si>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</si>
  <si>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</si>
  <si>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</si>
  <si>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</si>
  <si>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</si>
  <si>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</si>
  <si>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</si>
  <si>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</si>
  <si>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</si>
  <si>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</si>
  <si>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</si>
  <si>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</si>
  <si>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</si>
  <si>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</si>
  <si>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</si>
  <si>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</si>
  <si>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</si>
  <si>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</si>
  <si>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</si>
  <si>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</si>
  <si>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</si>
  <si>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</si>
  <si>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</si>
  <si>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</si>
  <si>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</si>
  <si>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</si>
  <si>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</si>
  <si>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</si>
  <si>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</si>
  <si>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</si>
  <si>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</si>
  <si>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</si>
  <si>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</si>
  <si>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</si>
  <si>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</si>
  <si>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</si>
  <si>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</si>
  <si>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</si>
  <si>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</si>
  <si>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</si>
  <si>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</si>
  <si>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</si>
  <si>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</si>
  <si>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</si>
  <si>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</si>
  <si>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</si>
  <si>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</si>
  <si>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</si>
  <si>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</si>
  <si>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</si>
  <si>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</si>
  <si>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</si>
  <si>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</si>
  <si>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</si>
  <si>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</si>
  <si>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</si>
  <si>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</si>
  <si>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</si>
  <si>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</si>
  <si>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</si>
  <si>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</si>
  <si>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</si>
  <si>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</si>
  <si>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</si>
  <si>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</si>
  <si>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</si>
  <si>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</si>
  <si>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</si>
  <si>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</si>
  <si>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</si>
  <si>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</si>
  <si>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</si>
  <si>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</si>
  <si>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</si>
  <si>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</si>
  <si>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</si>
  <si>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</si>
  <si>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</si>
  <si>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</si>
  <si>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</si>
  <si>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</si>
  <si>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</si>
  <si>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</si>
  <si>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</si>
  <si>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</si>
  <si>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</si>
  <si>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</si>
  <si>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</si>
  <si>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</si>
  <si>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</si>
  <si>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</si>
  <si>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</si>
  <si>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</si>
  <si>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</si>
  <si>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</si>
  <si>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</si>
  <si>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</si>
  <si>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</si>
  <si>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</si>
  <si>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</si>
  <si>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</si>
  <si>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</si>
  <si>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</si>
  <si>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</si>
  <si>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</si>
  <si>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</si>
  <si>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</si>
  <si>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</si>
  <si>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</si>
  <si>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</si>
  <si>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</si>
  <si>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</si>
  <si>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</si>
  <si>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</si>
  <si>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</si>
  <si>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</si>
  <si>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</si>
  <si>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</si>
  <si>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</si>
  <si>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</si>
  <si>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</si>
  <si>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</si>
  <si>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</si>
  <si>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</si>
  <si>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</si>
  <si>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</si>
  <si>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</si>
  <si>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</si>
  <si>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</si>
  <si>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</si>
  <si>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</si>
  <si>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</si>
  <si>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</si>
  <si>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</si>
  <si>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</si>
  <si>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</si>
  <si>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</si>
  <si>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</si>
  <si>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</si>
  <si>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</si>
  <si>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</si>
  <si>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</si>
  <si>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</si>
  <si>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</si>
  <si>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</si>
  <si>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</si>
  <si>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</si>
  <si>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</si>
  <si>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</si>
  <si>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</si>
  <si>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</si>
  <si>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</si>
  <si>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</si>
  <si>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</si>
  <si>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</si>
  <si>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</si>
  <si>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</si>
  <si>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</si>
  <si>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</si>
  <si>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</si>
  <si>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</si>
  <si>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</si>
  <si>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</si>
  <si>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</si>
  <si>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</si>
  <si>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</si>
  <si>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</si>
  <si>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</si>
  <si>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</si>
  <si>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</si>
  <si>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</si>
  <si>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</si>
  <si>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</si>
  <si>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</si>
  <si>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</si>
  <si>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</si>
  <si>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</si>
  <si>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</si>
  <si>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</si>
  <si>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</si>
  <si>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</si>
  <si>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</si>
  <si>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</si>
  <si>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</si>
  <si>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</si>
  <si>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</si>
  <si>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</si>
  <si>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</si>
  <si>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</si>
  <si>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</si>
  <si>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</si>
  <si>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</si>
  <si>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</si>
  <si>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</si>
  <si>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</si>
  <si>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</si>
  <si>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</si>
  <si>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</si>
  <si>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</si>
  <si>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</si>
  <si>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</si>
  <si>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</si>
  <si>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</si>
  <si>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</si>
  <si>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</si>
  <si>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</si>
  <si>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</si>
  <si>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</si>
  <si>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</si>
  <si>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</si>
  <si>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</si>
  <si>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</si>
  <si>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</si>
  <si>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</si>
  <si>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</si>
  <si>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</si>
  <si>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</si>
  <si>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</si>
  <si>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</si>
  <si>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</si>
  <si>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</si>
  <si>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</si>
  <si>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</si>
  <si>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</si>
  <si>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</si>
  <si>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</si>
  <si>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</si>
  <si>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</si>
  <si>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</si>
  <si>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</si>
  <si>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</si>
  <si>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</si>
  <si>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</si>
  <si>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</si>
  <si>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</si>
  <si>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</si>
  <si>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</si>
  <si>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</si>
  <si>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</si>
  <si>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</si>
  <si>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</si>
  <si>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</si>
  <si>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</si>
  <si>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</si>
  <si>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</si>
  <si>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</si>
  <si>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</si>
  <si>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</si>
  <si>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</si>
  <si>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</si>
  <si>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</si>
  <si>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</si>
  <si>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</si>
  <si>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</si>
  <si>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</si>
  <si>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</si>
  <si>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</si>
  <si>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</si>
  <si>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</si>
  <si>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</si>
  <si>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</si>
  <si>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</si>
  <si>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</si>
  <si>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</si>
  <si>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</si>
  <si>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</si>
  <si>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</si>
  <si>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</si>
  <si>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</si>
  <si>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</si>
  <si>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</si>
  <si>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</si>
  <si>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</si>
  <si>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</si>
  <si>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</si>
  <si>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</si>
  <si>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</si>
  <si>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</si>
  <si>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</si>
  <si>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</si>
  <si>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</si>
  <si>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</si>
  <si>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</si>
  <si>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</si>
  <si>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</si>
  <si>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</si>
  <si>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</si>
  <si>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</si>
  <si>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</si>
  <si>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</si>
  <si>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</si>
  <si>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</si>
  <si>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</si>
  <si>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</si>
  <si>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</si>
  <si>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</si>
  <si>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</si>
  <si>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</si>
  <si>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</si>
  <si>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</si>
  <si>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</si>
  <si>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</si>
  <si>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</si>
  <si>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</si>
  <si>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</si>
  <si>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</si>
  <si>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</si>
  <si>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</si>
  <si>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</si>
  <si>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</si>
  <si>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</si>
  <si>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</si>
  <si>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</si>
  <si>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</si>
  <si>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</si>
  <si>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</si>
  <si>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</si>
  <si>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</si>
  <si>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</si>
  <si>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</si>
  <si>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</si>
  <si>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</si>
  <si>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</si>
  <si>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</si>
  <si>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</si>
  <si>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</si>
  <si>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</si>
  <si>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</si>
  <si>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</si>
  <si>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</si>
  <si>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</si>
  <si>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</si>
  <si>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</si>
  <si>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</si>
  <si>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</si>
  <si>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</si>
  <si>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</si>
  <si>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</si>
  <si>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</si>
  <si>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</si>
  <si>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</si>
  <si>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</si>
  <si>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</si>
  <si>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</si>
  <si>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</si>
  <si>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</si>
  <si>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</si>
  <si>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</si>
  <si>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</si>
  <si>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</si>
  <si>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</si>
  <si>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</si>
  <si>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</si>
  <si>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</si>
  <si>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</si>
  <si>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</si>
  <si>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</si>
  <si>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</si>
  <si>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</si>
  <si>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</si>
  <si>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</si>
  <si>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</si>
  <si>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</si>
  <si>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</si>
  <si>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</si>
  <si>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</si>
  <si>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</si>
  <si>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</si>
  <si>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</si>
  <si>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</si>
  <si>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</si>
  <si>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</si>
  <si>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</si>
  <si>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</si>
  <si>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</si>
  <si>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</si>
  <si>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</si>
  <si>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</si>
  <si>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</si>
  <si>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</si>
  <si>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</si>
  <si>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</si>
  <si>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</si>
  <si>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</si>
  <si>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</si>
  <si>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</si>
  <si>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</si>
  <si>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</si>
  <si>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</si>
  <si>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</si>
  <si>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</si>
  <si>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</si>
  <si>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</si>
  <si>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</si>
  <si>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</si>
  <si>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</si>
  <si>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</si>
  <si>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</si>
  <si>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</si>
  <si>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</si>
  <si>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</si>
  <si>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</si>
  <si>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</si>
  <si>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</si>
  <si>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</si>
  <si>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</si>
  <si>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</si>
  <si>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</si>
  <si>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</si>
  <si>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</si>
  <si>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</si>
  <si>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</si>
  <si>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</si>
  <si>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</si>
  <si>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</si>
  <si>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</si>
  <si>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</si>
  <si>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</si>
  <si>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</si>
  <si>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</si>
  <si>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</si>
  <si>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</si>
  <si>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</si>
  <si>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</si>
  <si>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</si>
  <si>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</si>
  <si>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</si>
  <si>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</si>
  <si>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</si>
  <si>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</si>
  <si>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</si>
  <si>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</si>
  <si>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</si>
  <si>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</si>
  <si>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</si>
  <si>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</si>
  <si>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</si>
  <si>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</si>
  <si>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</si>
  <si>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</si>
  <si>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</si>
  <si>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</si>
  <si>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</si>
  <si>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</si>
  <si>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</si>
  <si>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</si>
  <si>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</si>
  <si>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</si>
  <si>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</si>
  <si>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</si>
  <si>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</si>
  <si>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</si>
  <si>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</si>
  <si>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</si>
  <si>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</si>
  <si>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</si>
  <si>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</si>
  <si>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</si>
  <si>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</si>
  <si>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</si>
  <si>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</si>
  <si>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</si>
  <si>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</si>
  <si>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</si>
  <si>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</si>
  <si>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</si>
  <si>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</si>
  <si>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</si>
  <si>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</si>
  <si>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</si>
  <si>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</si>
  <si>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</si>
  <si>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</si>
  <si>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</si>
  <si>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</si>
  <si>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</si>
  <si>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</si>
  <si>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</si>
  <si>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</si>
  <si>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</si>
  <si>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</si>
  <si>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</si>
  <si>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</si>
  <si>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</si>
  <si>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</si>
  <si>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</si>
  <si>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</si>
  <si>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</si>
  <si>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</si>
  <si>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</si>
  <si>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</si>
  <si>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</si>
  <si>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</si>
  <si>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</si>
  <si>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</si>
  <si>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</si>
  <si>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</si>
  <si>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</si>
  <si>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</si>
  <si>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</si>
  <si>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</si>
  <si>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</si>
  <si>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</si>
  <si>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</si>
  <si>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</si>
  <si>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</si>
  <si>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</si>
  <si>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</si>
  <si>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</si>
  <si>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</si>
  <si>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</si>
  <si>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</si>
  <si>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</si>
  <si>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</si>
  <si>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</si>
  <si>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</si>
  <si>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</si>
  <si>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</si>
  <si>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</si>
  <si>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</si>
  <si>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</si>
  <si>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</si>
  <si>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</si>
  <si>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</si>
  <si>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</si>
  <si>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</si>
  <si>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</si>
  <si>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</si>
  <si>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</si>
  <si>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</si>
  <si>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</si>
  <si>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</si>
  <si>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</si>
  <si>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</si>
  <si>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</si>
  <si>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</si>
  <si>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</si>
  <si>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</si>
  <si>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</si>
  <si>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</si>
  <si>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</si>
  <si>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</si>
  <si>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</si>
  <si>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</si>
  <si>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</si>
  <si>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</si>
  <si>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</si>
  <si>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</si>
  <si>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</si>
  <si>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</si>
  <si>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</si>
  <si>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</si>
  <si>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</si>
  <si>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</si>
  <si>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</si>
  <si>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</si>
  <si>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</si>
  <si>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</si>
  <si>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</si>
  <si>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</si>
  <si>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</si>
  <si>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</si>
  <si>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</si>
  <si>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</si>
  <si>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</si>
  <si>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</si>
  <si>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</si>
  <si>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</si>
  <si>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</si>
  <si>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</si>
  <si>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</si>
  <si>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</si>
  <si>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</si>
  <si>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</si>
  <si>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</si>
  <si>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</si>
  <si>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</si>
  <si>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</si>
  <si>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</si>
  <si>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</si>
  <si>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</si>
  <si>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</si>
  <si>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</si>
  <si>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</si>
  <si>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</si>
  <si>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</si>
  <si>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</si>
  <si>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</si>
  <si>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</si>
  <si>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</si>
  <si>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</si>
  <si>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</si>
  <si>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</si>
  <si>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</si>
  <si>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</si>
  <si>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</si>
  <si>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</si>
  <si>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</si>
  <si>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</si>
  <si>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</si>
  <si>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</si>
  <si>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</si>
  <si>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</si>
  <si>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</si>
  <si>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</si>
  <si>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</si>
  <si>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</si>
  <si>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</si>
  <si>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</si>
  <si>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</si>
  <si>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</si>
  <si>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</si>
  <si>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</si>
  <si>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</si>
  <si>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</si>
  <si>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</si>
  <si>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</si>
  <si>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</si>
  <si>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</si>
  <si>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</si>
  <si>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</si>
  <si>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</si>
  <si>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</si>
  <si>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</si>
  <si>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</si>
  <si>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</si>
  <si>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</si>
  <si>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</si>
  <si>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</si>
  <si>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</si>
  <si>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</si>
  <si>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</si>
  <si>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</si>
  <si>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</si>
  <si>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</si>
  <si>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</si>
  <si>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</si>
  <si>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</si>
  <si>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</si>
  <si>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</si>
  <si>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</si>
  <si>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</si>
  <si>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</si>
  <si>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</si>
  <si>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</si>
  <si>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</si>
  <si>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</si>
  <si>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</si>
  <si>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</si>
  <si>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</si>
  <si>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</si>
  <si>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</si>
  <si>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</si>
  <si>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</si>
  <si>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</si>
  <si>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</si>
  <si>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</si>
  <si>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</si>
  <si>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</si>
  <si>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</si>
  <si>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</si>
  <si>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</si>
  <si>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</si>
  <si>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</si>
  <si>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</si>
  <si>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</si>
  <si>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</si>
  <si>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</si>
  <si>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</si>
  <si>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</si>
  <si>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</si>
  <si>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</si>
  <si>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</si>
  <si>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</si>
  <si>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</si>
  <si>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</si>
  <si>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</si>
  <si>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</si>
  <si>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</si>
  <si>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</si>
  <si>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</si>
  <si>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</si>
  <si>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</si>
  <si>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</si>
  <si>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</si>
  <si>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</si>
  <si>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</si>
  <si>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</si>
  <si>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</si>
  <si>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</si>
  <si>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</si>
  <si>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</si>
  <si>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</si>
  <si>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</si>
  <si>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</si>
  <si>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</si>
  <si>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</si>
  <si>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</si>
  <si>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</si>
  <si>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</si>
  <si>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</si>
  <si>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</si>
  <si>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</si>
  <si>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</si>
  <si>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</si>
  <si>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</si>
  <si>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</si>
  <si>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</si>
  <si>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</si>
  <si>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</si>
  <si>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</si>
  <si>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</si>
  <si>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</si>
  <si>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</si>
  <si>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</si>
  <si>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</si>
  <si>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</si>
  <si>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</si>
  <si>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</si>
  <si>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</si>
  <si>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</si>
  <si>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</si>
  <si>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</si>
  <si>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</si>
  <si>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</si>
  <si>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</si>
  <si>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</si>
  <si>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</si>
  <si>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</si>
  <si>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</si>
  <si>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</si>
  <si>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</si>
  <si>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</si>
  <si>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</si>
  <si>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</si>
  <si>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</si>
  <si>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</si>
  <si>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</si>
  <si>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</si>
  <si>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</si>
  <si>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</si>
  <si>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</si>
  <si>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</si>
  <si>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</si>
  <si>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</si>
  <si>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</si>
  <si>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</si>
  <si>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</si>
  <si>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</si>
  <si>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</si>
  <si>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</si>
  <si>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</si>
  <si>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</si>
  <si>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</si>
  <si>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</si>
  <si>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</si>
  <si>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</si>
  <si>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</si>
  <si>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</si>
  <si>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</si>
  <si>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</si>
  <si>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</si>
  <si>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</si>
  <si>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</si>
  <si>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</si>
  <si>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</si>
  <si>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</si>
  <si>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</si>
  <si>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</si>
  <si>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</si>
  <si>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</si>
  <si>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</si>
  <si>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</si>
  <si>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</si>
  <si>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</si>
  <si>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</si>
  <si>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</si>
  <si>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</si>
  <si>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</si>
  <si>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</si>
  <si>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</si>
  <si>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</si>
  <si>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</si>
  <si>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</si>
  <si>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</si>
  <si>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</si>
  <si>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</si>
  <si>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</si>
  <si>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</si>
  <si>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</si>
  <si>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</si>
  <si>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</si>
  <si>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</si>
  <si>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</si>
  <si>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</si>
  <si>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</si>
  <si>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</si>
  <si>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</si>
  <si>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</si>
  <si>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</si>
  <si>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</si>
  <si>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</si>
  <si>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</si>
  <si>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</si>
  <si>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</si>
  <si>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</si>
  <si>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</si>
  <si>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</si>
  <si>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</si>
  <si>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</si>
  <si>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</si>
  <si>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</si>
  <si>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</si>
  <si>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</si>
  <si>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</si>
  <si>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</si>
  <si>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</si>
  <si>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</si>
  <si>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</si>
  <si>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</si>
  <si>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</si>
  <si>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</si>
  <si>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</si>
  <si>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</si>
  <si>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</si>
  <si>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</si>
  <si>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</si>
  <si>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</si>
  <si>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</si>
  <si>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</si>
  <si>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</si>
  <si>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</si>
  <si>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</si>
  <si>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</si>
  <si>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</si>
  <si>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</si>
  <si>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</si>
  <si>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</si>
  <si>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</si>
  <si>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</si>
  <si>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</si>
  <si>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</si>
  <si>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</si>
  <si>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</si>
  <si>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</si>
  <si>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</si>
  <si>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</si>
  <si>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</si>
  <si>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</si>
  <si>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</si>
  <si>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</si>
  <si>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</si>
  <si>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</si>
  <si>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</si>
  <si>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</si>
  <si>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</si>
  <si>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</si>
  <si>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</si>
  <si>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</si>
  <si>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</si>
  <si>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</si>
  <si>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</si>
  <si>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</si>
  <si>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</si>
  <si>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</si>
  <si>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</si>
  <si>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</si>
  <si>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</si>
  <si>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</si>
  <si>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</si>
  <si>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</si>
  <si>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</si>
  <si>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</si>
  <si>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</si>
  <si>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</si>
  <si>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</si>
  <si>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</si>
  <si>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</si>
  <si>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</si>
  <si>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</si>
  <si>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</si>
  <si>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</si>
  <si>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</si>
  <si>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</si>
  <si>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</si>
  <si>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</si>
  <si>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</si>
  <si>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</si>
  <si>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</si>
  <si>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</si>
  <si>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</si>
  <si>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</si>
  <si>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</si>
  <si>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</si>
  <si>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</si>
  <si>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</si>
  <si>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</si>
  <si>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</si>
  <si>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</si>
  <si>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</si>
  <si>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</si>
  <si>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</si>
  <si>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</si>
  <si>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</si>
  <si>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</si>
  <si>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</si>
  <si>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</si>
  <si>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</si>
  <si>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</si>
  <si>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</si>
  <si>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</si>
  <si>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</si>
  <si>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</si>
  <si>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</si>
  <si>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</si>
  <si>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</si>
  <si>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</si>
  <si>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</si>
  <si>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</si>
  <si>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</si>
  <si>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</si>
  <si>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</si>
  <si>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</si>
  <si>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</si>
  <si>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</si>
  <si>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</si>
  <si>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</si>
  <si>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</si>
  <si>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</si>
  <si>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</si>
  <si>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</si>
  <si>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</si>
  <si>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</si>
  <si>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</si>
  <si>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</si>
  <si>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</si>
  <si>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</si>
  <si>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</si>
  <si>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</si>
  <si>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</si>
  <si>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</si>
  <si>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</si>
  <si>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</si>
  <si>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</si>
  <si>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</si>
  <si>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</si>
  <si>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</si>
  <si>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</si>
  <si>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</si>
  <si>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</si>
  <si>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</si>
  <si>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</si>
  <si>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</si>
  <si>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</si>
  <si>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</si>
  <si>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</si>
  <si>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</si>
  <si>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</si>
  <si>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</si>
  <si>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</si>
  <si>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</si>
  <si>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</si>
  <si>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</si>
  <si>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</si>
  <si>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</si>
  <si>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</si>
  <si>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</si>
  <si>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</si>
  <si>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</si>
  <si>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</si>
  <si>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</si>
  <si>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</si>
  <si>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</si>
  <si>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</si>
  <si>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</si>
  <si>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</si>
  <si>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</si>
  <si>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</si>
  <si>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</si>
  <si>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</si>
  <si>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</si>
  <si>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</si>
  <si>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</si>
  <si>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</si>
  <si>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</si>
  <si>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</si>
  <si>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</si>
  <si>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</si>
  <si>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</si>
  <si>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</si>
  <si>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</si>
  <si>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</si>
  <si>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</si>
  <si>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</si>
  <si>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</si>
  <si>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</si>
  <si>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</si>
  <si>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</si>
  <si>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</si>
  <si>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</si>
  <si>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</si>
  <si>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</si>
  <si>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</si>
  <si>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</si>
  <si>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</si>
  <si>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</si>
  <si>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</si>
  <si>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</si>
  <si>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</si>
  <si>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</si>
  <si>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</si>
  <si>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</si>
  <si>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</si>
  <si>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</si>
  <si>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</si>
  <si>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</si>
  <si>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</si>
  <si>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</si>
  <si>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</si>
  <si>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</si>
  <si>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</si>
  <si>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</si>
  <si>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</si>
  <si>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</si>
  <si>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</si>
  <si>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</si>
  <si>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</si>
  <si>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</si>
  <si>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</si>
  <si>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</si>
  <si>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</si>
  <si>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</si>
  <si>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</si>
  <si>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</si>
  <si>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</si>
  <si>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</si>
  <si>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</si>
  <si>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</si>
  <si>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</si>
  <si>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</si>
  <si>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</si>
  <si>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</si>
  <si>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</si>
  <si>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</si>
  <si>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</si>
  <si>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</si>
  <si>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</si>
  <si>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</si>
  <si>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</si>
  <si>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</si>
  <si>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</si>
  <si>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</si>
  <si>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</si>
  <si>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</si>
  <si>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</si>
  <si>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</si>
  <si>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</si>
  <si>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</si>
  <si>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</si>
  <si>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</si>
  <si>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</si>
  <si>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</si>
  <si>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</si>
  <si>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</si>
  <si>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</si>
  <si>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</si>
  <si>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</si>
  <si>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</si>
  <si>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</si>
  <si>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</si>
  <si>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</si>
  <si>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</si>
  <si>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</si>
  <si>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</si>
  <si>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</si>
  <si>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</si>
  <si>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</si>
  <si>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</si>
  <si>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</si>
  <si>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</si>
  <si>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</si>
  <si>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</si>
  <si>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</si>
  <si>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</si>
  <si>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</si>
  <si>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</si>
  <si>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</si>
  <si>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</si>
  <si>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</si>
  <si>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</si>
  <si>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</si>
  <si>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</si>
  <si>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</si>
  <si>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</si>
  <si>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</si>
  <si>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</si>
  <si>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</si>
  <si>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</si>
  <si>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</si>
  <si>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</si>
  <si>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</si>
  <si>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</si>
  <si>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</si>
  <si>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</si>
  <si>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</si>
  <si>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</si>
  <si>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</si>
  <si>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</si>
  <si>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</si>
  <si>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</si>
  <si>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</si>
  <si>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</si>
  <si>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</si>
  <si>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</si>
  <si>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</si>
  <si>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</si>
  <si>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</si>
  <si>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</si>
  <si>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</si>
  <si>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</si>
  <si>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</si>
  <si>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</si>
  <si>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</si>
  <si>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</si>
  <si>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</si>
  <si>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</si>
  <si>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</si>
  <si>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</si>
  <si>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</si>
  <si>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</si>
  <si>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</si>
  <si>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</si>
  <si>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</si>
  <si>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</si>
  <si>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</si>
  <si>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</si>
  <si>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</si>
  <si>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</si>
  <si>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</si>
  <si>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</si>
  <si>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</si>
  <si>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</si>
  <si>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</si>
  <si>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</si>
  <si>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</si>
  <si>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</si>
  <si>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</si>
  <si>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</si>
  <si>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</si>
  <si>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</si>
  <si>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</si>
  <si>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</si>
  <si>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</si>
  <si>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</si>
  <si>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</si>
  <si>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</si>
  <si>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</si>
  <si>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</si>
  <si>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</si>
  <si>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</si>
  <si>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</si>
  <si>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</si>
  <si>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</si>
  <si>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</si>
  <si>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</si>
  <si>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</si>
  <si>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</si>
  <si>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</si>
  <si>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</si>
  <si>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</si>
  <si>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</si>
  <si>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</si>
  <si>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</si>
  <si>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</si>
  <si>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</si>
  <si>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</si>
  <si>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</si>
  <si>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</si>
  <si>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</si>
  <si>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</si>
  <si>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</si>
  <si>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</si>
  <si>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</si>
  <si>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</si>
  <si>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</si>
  <si>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</si>
  <si>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</si>
  <si>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</si>
  <si>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</si>
  <si>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</si>
  <si>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</si>
  <si>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</si>
  <si>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</si>
  <si>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</si>
  <si>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</si>
  <si>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</si>
  <si>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</si>
  <si>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</si>
  <si>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</si>
  <si>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</si>
  <si>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</si>
  <si>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</si>
  <si>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</si>
  <si>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</si>
  <si>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</si>
  <si>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</si>
  <si>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</si>
  <si>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</si>
  <si>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</si>
  <si>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</si>
  <si>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</si>
  <si>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</si>
  <si>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</si>
  <si>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</si>
  <si>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</si>
  <si>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</si>
  <si>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</si>
  <si>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</si>
  <si>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</si>
  <si>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</si>
  <si>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</si>
  <si>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</si>
  <si>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</si>
  <si>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</si>
  <si>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</si>
  <si>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</si>
  <si>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</si>
  <si>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</si>
  <si>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</si>
  <si>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</si>
  <si>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</si>
  <si>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</si>
  <si>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</si>
  <si>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</si>
  <si>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</si>
  <si>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</si>
  <si>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</si>
  <si>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</si>
  <si>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</si>
  <si>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</si>
  <si>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</si>
  <si>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</si>
  <si>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</si>
  <si>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</si>
  <si>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</si>
  <si>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</si>
  <si>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</si>
  <si>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</si>
  <si>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</si>
  <si>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</si>
  <si>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</si>
  <si>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</si>
  <si>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</si>
  <si>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</si>
  <si>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</si>
  <si>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</si>
  <si>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</si>
  <si>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</si>
  <si>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</si>
  <si>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</si>
  <si>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</si>
  <si>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</si>
  <si>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</si>
  <si>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</si>
  <si>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</si>
  <si>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</si>
  <si>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</si>
  <si>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</si>
  <si>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</si>
  <si>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</si>
  <si>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</si>
  <si>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</si>
  <si>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</si>
  <si>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</si>
  <si>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</si>
  <si>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</si>
  <si>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</si>
  <si>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</si>
  <si>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</si>
  <si>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</si>
  <si>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</si>
  <si>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</si>
  <si>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</si>
  <si>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</si>
  <si>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</si>
  <si>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</si>
  <si>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</si>
  <si>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</si>
  <si>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</si>
  <si>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</si>
  <si>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</si>
  <si>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</si>
  <si>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</si>
  <si>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</si>
  <si>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</si>
  <si>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</si>
  <si>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</si>
  <si>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</si>
  <si>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</si>
  <si>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</si>
  <si>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</si>
  <si>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</si>
  <si>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</si>
  <si>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</si>
  <si>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</si>
  <si>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</si>
  <si>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</si>
  <si>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</si>
  <si>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</si>
  <si>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</si>
  <si>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</si>
  <si>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</si>
  <si>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</si>
  <si>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</si>
  <si>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</si>
  <si>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</si>
  <si>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</si>
  <si>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</si>
  <si>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</si>
  <si>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</si>
  <si>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</si>
  <si>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</si>
  <si>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</si>
  <si>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</si>
  <si>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</si>
  <si>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</si>
  <si>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</si>
  <si>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</si>
  <si>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</si>
  <si>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</si>
  <si>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</si>
  <si>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</si>
  <si>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</si>
  <si>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</si>
  <si>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</si>
  <si>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</si>
  <si>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</si>
  <si>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</si>
  <si>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</si>
  <si>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</si>
  <si>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</si>
  <si>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</si>
  <si>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</si>
  <si>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</si>
  <si>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</si>
  <si>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</si>
  <si>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</si>
  <si>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</si>
  <si>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</si>
  <si>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</si>
  <si>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</si>
  <si>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</si>
  <si>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</si>
  <si>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</si>
  <si>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</si>
  <si>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</si>
  <si>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</si>
  <si>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</si>
  <si>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</si>
  <si>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</si>
  <si>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</si>
  <si>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</si>
  <si>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</si>
  <si>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</si>
  <si>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</si>
  <si>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</si>
  <si>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</si>
  <si>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</si>
  <si>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</si>
  <si>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</si>
  <si>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</si>
  <si>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</si>
  <si>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</si>
  <si>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</si>
  <si>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</si>
  <si>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</si>
  <si>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</si>
  <si>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</si>
  <si>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</si>
  <si>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</si>
  <si>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</si>
  <si>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</si>
  <si>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</si>
  <si>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</si>
  <si>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</si>
  <si>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</si>
  <si>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</si>
  <si>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</si>
  <si>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</si>
  <si>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</si>
  <si>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</si>
  <si>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</si>
  <si>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</si>
  <si>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</si>
  <si>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</si>
  <si>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</si>
  <si>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</si>
  <si>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</si>
  <si>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</si>
  <si>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</si>
  <si>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</si>
  <si>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</si>
  <si>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</si>
  <si>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</si>
  <si>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</si>
  <si>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</si>
  <si>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</si>
  <si>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</si>
  <si>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</si>
  <si>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</si>
  <si>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</si>
  <si>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</si>
  <si>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</si>
  <si>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</si>
  <si>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</si>
  <si>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</si>
  <si>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</si>
  <si>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</si>
  <si>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</si>
  <si>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</si>
  <si>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</si>
  <si>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</si>
  <si>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</si>
  <si>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</si>
  <si>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</si>
  <si>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</si>
  <si>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</si>
  <si>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</si>
  <si>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</si>
  <si>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</si>
  <si>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</si>
  <si>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</si>
  <si>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</si>
  <si>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</si>
  <si>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</si>
  <si>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</si>
  <si>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</si>
  <si>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</si>
  <si>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</si>
  <si>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</si>
  <si>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</si>
  <si>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</si>
  <si>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</si>
  <si>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</si>
  <si>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</si>
  <si>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</si>
  <si>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</si>
  <si>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</si>
  <si>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</si>
  <si>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</si>
  <si>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</si>
  <si>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</si>
  <si>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</si>
  <si>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</si>
  <si>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</si>
  <si>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</si>
  <si>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</si>
  <si>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</si>
  <si>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</si>
  <si>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</si>
  <si>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</si>
  <si>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</si>
  <si>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</si>
  <si>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</si>
  <si>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</si>
  <si>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</si>
  <si>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</si>
  <si>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</si>
  <si>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</si>
  <si>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</si>
  <si>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</si>
  <si>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</si>
  <si>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</si>
  <si>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</si>
  <si>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</si>
  <si>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</si>
  <si>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</si>
  <si>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</si>
  <si>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</si>
  <si>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</si>
  <si>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</si>
  <si>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</si>
  <si>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</si>
  <si>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</si>
  <si>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</si>
  <si>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</si>
  <si>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</si>
  <si>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</si>
  <si>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</si>
  <si>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</si>
  <si>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</si>
  <si>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</si>
  <si>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</si>
  <si>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</si>
  <si>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</si>
  <si>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</si>
  <si>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</si>
  <si>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</si>
  <si>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</si>
  <si>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</si>
  <si>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</si>
  <si>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</si>
  <si>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</si>
  <si>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</si>
  <si>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</si>
  <si>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</si>
  <si>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</si>
  <si>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</si>
  <si>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</si>
  <si>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</si>
  <si>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</si>
  <si>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</si>
  <si>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</si>
  <si>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</si>
  <si>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</si>
  <si>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</si>
  <si>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</si>
  <si>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</si>
  <si>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</si>
  <si>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</si>
  <si>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</si>
  <si>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</si>
  <si>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</si>
  <si>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</si>
  <si>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</si>
  <si>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</si>
  <si>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</si>
  <si>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</si>
  <si>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</si>
  <si>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</si>
  <si>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</si>
  <si>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</si>
  <si>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</si>
  <si>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</si>
  <si>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</si>
  <si>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</si>
  <si>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</si>
  <si>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</si>
  <si>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</si>
  <si>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</si>
  <si>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</si>
  <si>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</si>
  <si>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</si>
  <si>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</si>
  <si>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</si>
  <si>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</si>
  <si>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</si>
  <si>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</si>
  <si>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</si>
  <si>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</si>
  <si>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</si>
  <si>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</si>
  <si>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</si>
  <si>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</si>
  <si>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</si>
  <si>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</si>
  <si>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</si>
  <si>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</si>
  <si>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</si>
  <si>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</si>
  <si>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</si>
  <si>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</si>
  <si>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</si>
  <si>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</si>
  <si>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</si>
  <si>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</si>
  <si>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</si>
  <si>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</si>
  <si>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</si>
  <si>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</si>
  <si>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</si>
  <si>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</si>
  <si>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</si>
  <si>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</si>
  <si>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</si>
  <si>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</si>
  <si>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</si>
  <si>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</si>
  <si>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</si>
  <si>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</si>
  <si>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</si>
  <si>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</si>
  <si>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</si>
  <si>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</si>
  <si>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</si>
  <si>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</si>
  <si>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</si>
  <si>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</si>
  <si>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</si>
  <si>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</si>
  <si>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</si>
  <si>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</si>
  <si>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</si>
  <si>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</si>
  <si>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</si>
  <si>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</si>
  <si>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</si>
  <si>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</si>
  <si>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</si>
  <si>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</si>
  <si>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</si>
  <si>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</si>
  <si>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</si>
  <si>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</si>
  <si>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</si>
  <si>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</si>
  <si>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</si>
  <si>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</si>
  <si>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</si>
  <si>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</si>
  <si>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</si>
  <si>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</si>
  <si>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</si>
  <si>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</si>
  <si>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</si>
  <si>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</si>
  <si>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</si>
  <si>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</si>
  <si>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</si>
  <si>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</si>
  <si>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</si>
  <si>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</si>
  <si>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</si>
  <si>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</si>
  <si>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</si>
  <si>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</si>
  <si>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</si>
  <si>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</si>
  <si>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</si>
  <si>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</si>
  <si>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</si>
  <si>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</si>
  <si>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</si>
  <si>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</si>
  <si>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</si>
  <si>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</si>
  <si>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</si>
  <si>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</si>
  <si>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</si>
  <si>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</si>
  <si>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</si>
  <si>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</si>
  <si>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</si>
  <si>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</si>
  <si>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</si>
  <si>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</si>
  <si>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</si>
  <si>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</si>
  <si>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</si>
  <si>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</si>
  <si>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</si>
  <si>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</si>
  <si>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</si>
  <si>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</si>
  <si>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</si>
  <si>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</si>
  <si>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</si>
  <si>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</si>
  <si>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</si>
  <si>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</si>
  <si>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</si>
  <si>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</si>
  <si>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</si>
  <si>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</si>
  <si>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</si>
  <si>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</si>
  <si>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</si>
  <si>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</si>
  <si>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</si>
  <si>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</si>
  <si>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</si>
  <si>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</si>
  <si>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</si>
  <si>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</si>
  <si>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</si>
  <si>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</si>
  <si>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</si>
  <si>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</si>
  <si>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</si>
  <si>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</si>
  <si>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</si>
  <si>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</si>
  <si>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</si>
  <si>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</si>
  <si>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</si>
  <si>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</si>
  <si>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</si>
  <si>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</si>
  <si>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</si>
  <si>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</si>
  <si>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</si>
  <si>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</si>
  <si>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</si>
  <si>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</si>
  <si>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</si>
  <si>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</si>
  <si>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</si>
  <si>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</si>
  <si>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</si>
  <si>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</si>
  <si>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</si>
  <si>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</si>
  <si>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</si>
  <si>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</si>
  <si>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</si>
  <si>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</si>
  <si>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</si>
  <si>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</si>
  <si>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</si>
  <si>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</si>
  <si>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</si>
  <si>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</si>
  <si>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</si>
  <si>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</si>
  <si>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</si>
  <si>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</si>
  <si>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</si>
  <si>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</si>
  <si>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</si>
  <si>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</si>
  <si>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</si>
  <si>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</si>
  <si>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</si>
  <si>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</si>
  <si>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</si>
  <si>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</si>
  <si>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</si>
  <si>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</si>
  <si>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</si>
  <si>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</si>
  <si>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</si>
  <si>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</si>
  <si>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</si>
  <si>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</si>
  <si>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</si>
  <si>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</si>
  <si>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</si>
  <si>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</si>
  <si>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</si>
  <si>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</si>
  <si>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</si>
  <si>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</si>
  <si>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</si>
  <si>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</si>
  <si>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</si>
  <si>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</si>
  <si>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</si>
  <si>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</si>
  <si>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</si>
  <si>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</si>
  <si>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</si>
  <si>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</si>
  <si>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</si>
  <si>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</si>
  <si>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</si>
  <si>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</si>
  <si>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</si>
  <si>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</si>
  <si>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</si>
  <si>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</si>
  <si>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</si>
  <si>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</si>
  <si>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</si>
  <si>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</si>
  <si>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</si>
  <si>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</si>
  <si>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</si>
  <si>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</si>
  <si>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</si>
  <si>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</si>
  <si>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</si>
  <si>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</si>
  <si>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</si>
  <si>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</si>
  <si>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</si>
  <si>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</si>
  <si>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</si>
  <si>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</si>
  <si>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</si>
  <si>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</si>
  <si>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</si>
  <si>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</si>
  <si>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</si>
  <si>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</si>
  <si>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</si>
  <si>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</si>
  <si>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</si>
  <si>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</si>
  <si>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</si>
  <si>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</si>
  <si>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</si>
  <si>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</si>
  <si>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</si>
  <si>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</si>
  <si>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</si>
  <si>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</si>
  <si>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</si>
  <si>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</si>
  <si>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</si>
  <si>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</si>
  <si>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</si>
  <si>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</si>
  <si>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</si>
  <si>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</si>
  <si>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</si>
  <si>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</si>
  <si>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</si>
  <si>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</si>
  <si>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</si>
  <si>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</si>
  <si>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</si>
  <si>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</si>
  <si>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</si>
  <si>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</si>
  <si>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</si>
  <si>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</si>
  <si>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</si>
  <si>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</si>
  <si>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</si>
  <si>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</si>
  <si>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</si>
  <si>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</si>
  <si>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</si>
  <si>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</si>
  <si>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</si>
  <si>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</si>
  <si>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</si>
  <si>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</si>
  <si>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</si>
  <si>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</si>
  <si>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</si>
  <si>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</si>
  <si>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</si>
  <si>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</si>
  <si>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</si>
  <si>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</si>
  <si>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</si>
  <si>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</si>
  <si>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</si>
  <si>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</si>
  <si>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</si>
  <si>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</si>
  <si>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</si>
  <si>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</si>
  <si>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</si>
  <si>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</si>
  <si>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</si>
  <si>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</si>
  <si>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</si>
  <si>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</si>
  <si>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</si>
  <si>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</si>
  <si>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</si>
  <si>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</si>
  <si>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</si>
  <si>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</si>
  <si>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</si>
  <si>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</si>
  <si>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</si>
  <si>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</si>
  <si>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</si>
  <si>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</si>
  <si>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</si>
  <si>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</si>
  <si>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</si>
  <si>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</si>
  <si>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</si>
  <si>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</si>
  <si>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</si>
  <si>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</si>
  <si>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</si>
  <si>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</si>
  <si>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</si>
  <si>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</si>
  <si>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</si>
  <si>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</si>
  <si>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</si>
  <si>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</si>
  <si>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</si>
  <si>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</si>
  <si>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</si>
  <si>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</si>
  <si>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</si>
  <si>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</si>
  <si>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</si>
  <si>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</si>
  <si>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</si>
  <si>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</si>
  <si>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</si>
  <si>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</si>
  <si>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</si>
  <si>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</si>
  <si>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</si>
  <si>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</si>
  <si>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</si>
  <si>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</si>
  <si>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</si>
  <si>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</si>
  <si>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</si>
  <si>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</si>
  <si>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</si>
  <si>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</si>
  <si>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</si>
  <si>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</si>
  <si>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</si>
  <si>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</si>
  <si>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</si>
  <si>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</si>
  <si>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</si>
  <si>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</si>
  <si>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</si>
  <si>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</si>
  <si>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</si>
  <si>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</si>
  <si>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</si>
  <si>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</si>
  <si>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</si>
  <si>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</si>
  <si>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</si>
  <si>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</si>
  <si>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</si>
  <si>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</si>
  <si>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</si>
  <si>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</si>
  <si>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</si>
  <si>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</si>
  <si>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</si>
  <si>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</si>
  <si>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</si>
  <si>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</si>
  <si>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</si>
  <si>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</si>
  <si>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</si>
  <si>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</si>
  <si>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</si>
  <si>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</si>
  <si>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</si>
  <si>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</si>
  <si>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</si>
  <si>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</si>
  <si>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</si>
  <si>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</si>
  <si>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</si>
  <si>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</si>
  <si>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</si>
  <si>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</si>
  <si>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</si>
  <si>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</si>
  <si>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</si>
  <si>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</si>
  <si>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</si>
  <si>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</si>
  <si>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</si>
  <si>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</si>
  <si>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</si>
  <si>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</si>
  <si>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</si>
  <si>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</si>
  <si>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</si>
  <si>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</si>
  <si>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</si>
  <si>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</si>
  <si>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</si>
  <si>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</si>
  <si>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</si>
  <si>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</si>
  <si>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</si>
  <si>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</si>
  <si>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</si>
  <si>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</si>
  <si>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</si>
  <si>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</si>
  <si>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</si>
  <si>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</si>
  <si>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</si>
  <si>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</si>
  <si>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</si>
  <si>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</si>
  <si>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</si>
  <si>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</si>
  <si>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</si>
  <si>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</si>
  <si>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</si>
  <si>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</si>
  <si>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</si>
  <si>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</si>
  <si>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</si>
  <si>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</si>
  <si>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</si>
  <si>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</si>
  <si>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</si>
  <si>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</si>
  <si>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</si>
  <si>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</si>
  <si>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</si>
  <si>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</si>
  <si>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</si>
  <si>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</si>
  <si>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</si>
  <si>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</si>
  <si>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</si>
  <si>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</si>
  <si>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</si>
  <si>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</si>
  <si>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</si>
  <si>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</si>
  <si>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</si>
  <si>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</si>
  <si>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</si>
  <si>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</si>
  <si>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</si>
  <si>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</si>
  <si>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</si>
  <si>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</si>
  <si>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</si>
  <si>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</si>
  <si>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</si>
  <si>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</si>
  <si>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</si>
  <si>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</si>
  <si>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</si>
  <si>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</si>
  <si>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</si>
  <si>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</si>
  <si>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</si>
  <si>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</si>
  <si>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</si>
  <si>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</si>
  <si>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</si>
  <si>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</si>
  <si>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</si>
  <si>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</si>
  <si>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</si>
  <si>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</si>
  <si>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</si>
  <si>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</si>
  <si>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</si>
  <si>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</si>
  <si>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</si>
  <si>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</si>
  <si>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</si>
  <si>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</si>
  <si>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</si>
  <si>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</si>
  <si>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</si>
  <si>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</si>
  <si>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</si>
  <si>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</si>
  <si>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</si>
  <si>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</si>
  <si>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</si>
  <si>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</si>
  <si>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</si>
  <si>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</si>
  <si>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</si>
  <si>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</si>
  <si>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</si>
  <si>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</si>
  <si>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</si>
  <si>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</si>
  <si>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</si>
  <si>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</si>
  <si>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</si>
  <si>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</si>
  <si>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</si>
  <si>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</si>
  <si>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</si>
  <si>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</si>
  <si>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</si>
  <si>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</si>
  <si>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</si>
  <si>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</si>
  <si>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</si>
  <si>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</si>
  <si>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</si>
  <si>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</si>
  <si>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</si>
  <si>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</si>
  <si>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</si>
  <si>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</si>
  <si>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</si>
  <si>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</si>
  <si>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</si>
  <si>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</si>
  <si>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</si>
  <si>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</si>
  <si>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</si>
  <si>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</si>
  <si>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</si>
  <si>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</si>
  <si>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</si>
  <si>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</si>
  <si>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</si>
  <si>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</si>
  <si>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</si>
  <si>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</si>
  <si>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</si>
  <si>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</si>
  <si>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</si>
  <si>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</si>
  <si>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</si>
  <si>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</si>
  <si>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</si>
  <si>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</si>
  <si>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</si>
  <si>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</si>
  <si>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</si>
  <si>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</si>
  <si>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</si>
  <si>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</si>
  <si>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</si>
  <si>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</si>
  <si>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</si>
  <si>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</si>
  <si>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</si>
  <si>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</si>
  <si>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</si>
  <si>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</si>
  <si>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</si>
  <si>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</si>
  <si>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</si>
  <si>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</si>
  <si>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</si>
  <si>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</si>
  <si>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</si>
  <si>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</si>
  <si>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</si>
  <si>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</si>
  <si>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</si>
  <si>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</si>
  <si>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</si>
  <si>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</si>
  <si>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</si>
  <si>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</si>
  <si>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</si>
  <si>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</si>
  <si>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</si>
  <si>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</si>
  <si>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</si>
  <si>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</si>
  <si>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</si>
  <si>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</si>
  <si>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</si>
  <si>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</si>
  <si>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</si>
  <si>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</si>
  <si>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</si>
  <si>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</si>
  <si>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</si>
  <si>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</si>
  <si>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</si>
  <si>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</si>
  <si>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</si>
  <si>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</si>
  <si>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</si>
  <si>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</si>
  <si>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</si>
  <si>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</si>
  <si>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</si>
  <si>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</si>
  <si>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</si>
  <si>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</si>
  <si>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</si>
  <si>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</si>
  <si>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</si>
  <si>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</si>
  <si>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</si>
  <si>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</si>
  <si>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</si>
  <si>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</si>
  <si>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</si>
  <si>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</si>
  <si>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</si>
  <si>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</si>
  <si>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</si>
  <si>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</si>
  <si>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</si>
  <si>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</si>
  <si>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</si>
  <si>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</si>
  <si>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</si>
  <si>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</si>
  <si>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</si>
  <si>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</si>
  <si>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</si>
  <si>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</si>
  <si>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</si>
  <si>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</si>
  <si>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</si>
  <si>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</si>
  <si>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</si>
  <si>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</si>
  <si>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</si>
  <si>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</si>
  <si>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</si>
  <si>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</si>
  <si>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</si>
  <si>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</si>
  <si>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</si>
  <si>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</si>
  <si>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</si>
  <si>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</si>
  <si>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</si>
  <si>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</si>
  <si>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</si>
  <si>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</si>
  <si>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</si>
  <si>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</si>
  <si>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</si>
  <si>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</si>
  <si>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</si>
  <si>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</si>
  <si>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</si>
  <si>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</si>
  <si>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</si>
  <si>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</si>
  <si>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</si>
  <si>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</si>
  <si>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</si>
  <si>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</si>
  <si>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</si>
  <si>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</si>
  <si>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</si>
  <si>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</si>
  <si>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</si>
  <si>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</si>
  <si>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</si>
  <si>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</si>
  <si>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</si>
  <si>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</si>
  <si>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</si>
  <si>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</si>
  <si>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</si>
  <si>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</si>
  <si>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</si>
  <si>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</si>
  <si>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</si>
  <si>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</si>
  <si>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</si>
  <si>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</si>
  <si>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</si>
  <si>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</si>
  <si>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</si>
  <si>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</si>
  <si>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</si>
  <si>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</si>
  <si>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</si>
  <si>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</si>
  <si>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</si>
  <si>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</si>
  <si>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</si>
  <si>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</si>
  <si>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</si>
  <si>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</si>
  <si>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</si>
  <si>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</si>
  <si>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</si>
  <si>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</si>
  <si>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</si>
  <si>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</si>
  <si>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</si>
  <si>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</si>
  <si>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</si>
  <si>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</si>
  <si>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</si>
  <si>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</si>
  <si>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</si>
  <si>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</si>
  <si>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</si>
  <si>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</si>
  <si>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</si>
  <si>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</si>
  <si>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</si>
  <si>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</si>
  <si>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</si>
  <si>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</si>
  <si>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</si>
  <si>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</si>
  <si>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</si>
  <si>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</si>
  <si>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</si>
  <si>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</si>
  <si>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</si>
  <si>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</si>
  <si>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</si>
  <si>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</si>
  <si>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</si>
  <si>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</si>
  <si>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</si>
  <si>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</si>
  <si>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</si>
  <si>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</si>
  <si>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</si>
  <si>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</si>
  <si>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</si>
  <si>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</si>
  <si>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</si>
  <si>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</si>
  <si>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</si>
  <si>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</si>
  <si>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</si>
  <si>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</si>
  <si>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</si>
  <si>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</si>
  <si>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</si>
  <si>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</si>
  <si>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</si>
  <si>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</si>
  <si>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</si>
  <si>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</si>
  <si>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</si>
  <si>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</si>
  <si>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</si>
  <si>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</si>
  <si>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</si>
  <si>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</si>
  <si>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</si>
  <si>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</si>
  <si>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</si>
  <si>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</si>
  <si>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</si>
  <si>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</si>
  <si>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</si>
  <si>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</si>
  <si>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</si>
  <si>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</si>
  <si>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</si>
  <si>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</si>
  <si>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</si>
  <si>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</si>
  <si>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</si>
  <si>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</si>
  <si>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</si>
  <si>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</si>
  <si>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</si>
  <si>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</si>
  <si>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</si>
  <si>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</si>
  <si>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</si>
  <si>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</si>
  <si>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</si>
  <si>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</si>
  <si>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</si>
  <si>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</si>
  <si>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</si>
  <si>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</si>
  <si>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</si>
  <si>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</si>
  <si>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</si>
  <si>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</si>
  <si>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</si>
  <si>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</si>
  <si>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</si>
  <si>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</si>
  <si>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</si>
  <si>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</si>
  <si>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</si>
  <si>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</si>
  <si>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</si>
  <si>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</si>
  <si>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</si>
  <si>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</si>
  <si>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</si>
  <si>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</si>
  <si>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</si>
  <si>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</si>
  <si>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</si>
  <si>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</si>
  <si>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</si>
  <si>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</si>
  <si>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</si>
  <si>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</si>
  <si>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</si>
  <si>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</si>
  <si>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</si>
  <si>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</si>
  <si>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</si>
  <si>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</si>
  <si>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</si>
  <si>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</si>
  <si>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</si>
  <si>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</si>
  <si>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</si>
  <si>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</si>
  <si>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</si>
  <si>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</si>
  <si>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</si>
  <si>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</si>
  <si>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</si>
  <si>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</si>
  <si>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</si>
  <si>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</si>
  <si>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</si>
  <si>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</si>
  <si>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</si>
  <si>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</si>
  <si>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</si>
  <si>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</si>
  <si>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</si>
  <si>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</si>
  <si>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</si>
  <si>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</si>
  <si>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</si>
  <si>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</si>
  <si>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</si>
  <si>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</si>
  <si>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</si>
  <si>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</si>
  <si>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</si>
  <si>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</si>
  <si>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</si>
  <si>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</si>
  <si>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</si>
  <si>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</si>
  <si>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</si>
  <si>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</si>
  <si>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</si>
  <si>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</si>
  <si>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</si>
  <si>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</si>
  <si>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</si>
  <si>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</si>
  <si>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</si>
  <si>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</si>
  <si>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</si>
  <si>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</si>
  <si>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</si>
  <si>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</si>
  <si>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</si>
  <si>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</si>
  <si>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</si>
  <si>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</si>
  <si>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</si>
  <si>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</si>
  <si>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</si>
  <si>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</si>
  <si>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</si>
  <si>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</si>
  <si>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</si>
  <si>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</si>
  <si>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</si>
  <si>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</si>
  <si>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</si>
  <si>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</si>
  <si>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</si>
  <si>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</si>
  <si>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</si>
  <si>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</si>
  <si>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</si>
  <si>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</si>
  <si>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</si>
  <si>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</si>
  <si>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</si>
  <si>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</si>
  <si>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</si>
  <si>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</si>
  <si>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</si>
  <si>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</si>
  <si>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</si>
  <si>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</si>
  <si>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</si>
  <si>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</si>
  <si>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</si>
  <si>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</si>
  <si>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</si>
  <si>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</si>
  <si>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</si>
  <si>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</si>
  <si>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</si>
  <si>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</si>
  <si>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</si>
  <si>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</si>
  <si>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</si>
  <si>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</si>
  <si>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</si>
  <si>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</si>
  <si>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</si>
  <si>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</si>
  <si>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</si>
  <si>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</si>
  <si>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</si>
  <si>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</si>
  <si>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</si>
  <si>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</si>
  <si>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</si>
  <si>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</si>
  <si>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</si>
  <si>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</si>
  <si>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</si>
  <si>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</si>
  <si>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</si>
  <si>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</si>
  <si>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</si>
  <si>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</si>
  <si>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</si>
  <si>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</si>
  <si>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</si>
  <si>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</si>
  <si>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</si>
  <si>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</si>
  <si>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</si>
  <si>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</si>
  <si>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</si>
  <si>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</si>
  <si>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</si>
  <si>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</si>
  <si>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</si>
  <si>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</si>
  <si>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</si>
  <si>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</si>
  <si>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</si>
  <si>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</si>
  <si>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</si>
  <si>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</si>
  <si>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</si>
  <si>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</si>
  <si>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</si>
  <si>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</si>
  <si>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</si>
  <si>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</si>
  <si>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</si>
  <si>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</si>
  <si>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</si>
  <si>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</si>
  <si>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</si>
  <si>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</si>
  <si>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</si>
  <si>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</si>
  <si>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</si>
  <si>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</si>
  <si>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</si>
  <si>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</si>
  <si>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</si>
  <si>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</si>
  <si>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</si>
  <si>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</si>
  <si>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</si>
  <si>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</si>
  <si>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</si>
  <si>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</si>
  <si>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</si>
  <si>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</si>
  <si>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</si>
  <si>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</si>
  <si>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</si>
  <si>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</si>
  <si>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</si>
  <si>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</si>
  <si>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</si>
  <si>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</si>
  <si>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</si>
  <si>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</si>
  <si>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</si>
  <si>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</si>
  <si>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</si>
  <si>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</si>
  <si>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</si>
  <si>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</si>
  <si>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</si>
  <si>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</si>
  <si>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</si>
  <si>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</si>
  <si>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</si>
  <si>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</si>
  <si>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</si>
  <si>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</si>
  <si>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</si>
  <si>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</si>
  <si>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</si>
  <si>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</si>
  <si>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</si>
  <si>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</si>
  <si>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</si>
  <si>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</si>
  <si>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</si>
  <si>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</si>
  <si>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</si>
  <si>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</si>
  <si>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</si>
  <si>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</si>
  <si>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</si>
  <si>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</si>
  <si>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</si>
  <si>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</si>
  <si>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</si>
  <si>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</si>
  <si>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</si>
  <si>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</si>
  <si>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</si>
  <si>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</si>
  <si>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</si>
  <si>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</si>
  <si>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</si>
  <si>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</si>
  <si>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</si>
  <si>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</si>
  <si>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</si>
  <si>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</si>
  <si>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</si>
  <si>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</si>
  <si>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</si>
  <si>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</si>
  <si>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</si>
  <si>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</si>
  <si>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</si>
  <si>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</si>
  <si>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</si>
  <si>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</si>
  <si>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</si>
  <si>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</si>
  <si>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</si>
  <si>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</si>
  <si>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</si>
  <si>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</si>
  <si>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</si>
  <si>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</si>
  <si>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</si>
  <si>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</si>
  <si>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</si>
  <si>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</si>
  <si>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</si>
  <si>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</si>
  <si>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</si>
  <si>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</si>
  <si>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</si>
  <si>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</si>
  <si>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</si>
  <si>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</si>
  <si>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</si>
  <si>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</si>
  <si>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</si>
  <si>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</si>
  <si>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</si>
  <si>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</si>
  <si>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</si>
  <si>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</si>
  <si>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</si>
  <si>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</si>
  <si>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</si>
  <si>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</si>
  <si>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</si>
  <si>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</si>
  <si>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</si>
  <si>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</si>
  <si>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</si>
  <si>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</si>
  <si>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</si>
  <si>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</si>
  <si>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</si>
  <si>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</si>
  <si>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</si>
  <si>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</si>
  <si>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</si>
  <si>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</si>
  <si>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</si>
  <si>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</si>
  <si>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</si>
  <si>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</si>
  <si>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</si>
  <si>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</si>
  <si>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</si>
  <si>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</si>
  <si>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</si>
  <si>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</si>
  <si>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</si>
  <si>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</si>
  <si>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</si>
  <si>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</si>
  <si>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</si>
  <si>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</si>
  <si>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</si>
  <si>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</si>
  <si>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</si>
  <si>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</si>
  <si>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</si>
  <si>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</si>
  <si>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</si>
  <si>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</si>
  <si>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</si>
  <si>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</si>
  <si>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</si>
  <si>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</si>
  <si>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</si>
  <si>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</si>
  <si>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</si>
  <si>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</si>
  <si>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</si>
  <si>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</si>
  <si>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</si>
  <si>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</si>
  <si>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</si>
  <si>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</si>
  <si>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</si>
  <si>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</si>
  <si>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</si>
  <si>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</si>
  <si>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</si>
  <si>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</si>
  <si>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</si>
  <si>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</si>
  <si>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</si>
  <si>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</si>
  <si>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</si>
  <si>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</si>
  <si>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</si>
  <si>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</si>
  <si>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</si>
  <si>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</si>
  <si>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</si>
  <si>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</si>
  <si>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</si>
  <si>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</si>
  <si>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</si>
  <si>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</si>
  <si>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</si>
  <si>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</si>
  <si>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</si>
  <si>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</si>
  <si>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</si>
  <si>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</si>
  <si>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</si>
  <si>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</si>
  <si>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</si>
  <si>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</si>
  <si>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</si>
  <si>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</si>
  <si>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</si>
  <si>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</si>
  <si>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</si>
  <si>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</si>
  <si>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</si>
  <si>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</si>
  <si>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</si>
  <si>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</si>
  <si>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</si>
  <si>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</si>
  <si>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</si>
  <si>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</si>
  <si>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</si>
  <si>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</si>
  <si>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</si>
  <si>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</si>
  <si>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</si>
  <si>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</si>
  <si>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</si>
  <si>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</si>
  <si>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</si>
  <si>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</si>
  <si>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</si>
  <si>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</si>
  <si>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</si>
  <si>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</si>
  <si>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</si>
  <si>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</si>
  <si>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</si>
  <si>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</si>
  <si>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</si>
  <si>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</si>
  <si>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</si>
  <si>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</si>
  <si>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</si>
  <si>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</si>
  <si>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</si>
  <si>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</si>
  <si>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</si>
  <si>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</si>
  <si>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</si>
  <si>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</si>
  <si>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</si>
  <si>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</si>
  <si>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</si>
  <si>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</si>
  <si>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</si>
  <si>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</si>
  <si>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</si>
  <si>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</si>
  <si>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</si>
  <si>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</si>
  <si>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</si>
  <si>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</si>
  <si>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</si>
  <si>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</si>
  <si>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</si>
  <si>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</si>
  <si>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</si>
  <si>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</si>
  <si>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</si>
  <si>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</si>
  <si>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</si>
  <si>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</si>
  <si>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</si>
  <si>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</si>
  <si>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</si>
  <si>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</si>
  <si>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</si>
  <si>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</si>
  <si>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</si>
  <si>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</si>
  <si>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</si>
  <si>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</si>
  <si>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</si>
  <si>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</si>
  <si>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</si>
  <si>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</si>
  <si>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</si>
  <si>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</si>
  <si>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</si>
  <si>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</si>
  <si>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</si>
  <si>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</si>
  <si>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</si>
  <si>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</si>
  <si>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</si>
  <si>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</si>
  <si>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</si>
  <si>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</si>
  <si>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</si>
  <si>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</si>
  <si>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</si>
  <si>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</si>
  <si>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</si>
  <si>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</si>
  <si>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</si>
  <si>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</si>
  <si>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</si>
  <si>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</si>
  <si>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</si>
  <si>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</si>
  <si>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</si>
  <si>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</si>
  <si>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</si>
  <si>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</si>
  <si>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</si>
  <si>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</si>
  <si>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</si>
  <si>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</si>
  <si>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</si>
  <si>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</si>
  <si>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</si>
  <si>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</si>
  <si>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</si>
  <si>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</si>
  <si>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</si>
  <si>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</si>
  <si>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</si>
  <si>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</si>
  <si>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</si>
  <si>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</si>
  <si>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</si>
  <si>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</si>
  <si>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</si>
  <si>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</si>
  <si>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</si>
  <si>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</si>
  <si>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</si>
  <si>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</si>
  <si>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</si>
  <si>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</si>
  <si>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</si>
  <si>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</si>
  <si>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</si>
  <si>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</si>
  <si>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</si>
  <si>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</si>
  <si>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</si>
  <si>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</si>
  <si>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</si>
  <si>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</si>
  <si>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</si>
  <si>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</si>
  <si>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</si>
  <si>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</si>
  <si>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</si>
  <si>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</si>
  <si>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</si>
  <si>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</si>
  <si>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</si>
  <si>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</si>
  <si>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</si>
  <si>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</si>
  <si>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</si>
  <si>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</si>
  <si>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</si>
  <si>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</si>
  <si>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</si>
  <si>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</si>
  <si>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</si>
  <si>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</si>
  <si>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</si>
  <si>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</si>
  <si>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</si>
  <si>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</si>
  <si>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</si>
  <si>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</si>
  <si>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</si>
  <si>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</si>
  <si>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</si>
  <si>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</si>
  <si>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</si>
  <si>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</si>
  <si>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</si>
  <si>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</si>
  <si>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</si>
  <si>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</si>
  <si>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</si>
  <si>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</si>
  <si>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</si>
  <si>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</si>
  <si>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</si>
  <si>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</si>
  <si>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</si>
  <si>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</si>
  <si>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</si>
  <si>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</si>
  <si>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</si>
  <si>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</si>
  <si>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</si>
  <si>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</si>
  <si>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</si>
  <si>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</si>
  <si>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</si>
  <si>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</si>
  <si>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</si>
  <si>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</si>
  <si>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</si>
  <si>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</si>
  <si>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</si>
  <si>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</si>
  <si>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</si>
  <si>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</si>
  <si>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</si>
  <si>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</si>
  <si>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</si>
  <si>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</si>
  <si>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</si>
  <si>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</si>
  <si>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</si>
  <si>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</si>
  <si>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</si>
  <si>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</si>
  <si>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</si>
  <si>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</si>
  <si>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</si>
  <si>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</si>
  <si>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</si>
  <si>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</si>
  <si>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</si>
  <si>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</si>
  <si>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</si>
  <si>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</si>
  <si>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</si>
  <si>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</si>
  <si>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</si>
  <si>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</si>
  <si>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</si>
  <si>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</si>
  <si>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</si>
  <si>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</si>
  <si>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</si>
  <si>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</si>
  <si>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</si>
  <si>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</si>
  <si>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</si>
  <si>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</si>
  <si>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</si>
  <si>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</si>
  <si>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</si>
  <si>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</si>
  <si>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</si>
  <si>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</si>
  <si>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</si>
  <si>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</si>
  <si>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</si>
  <si>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</si>
  <si>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</si>
  <si>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</si>
  <si>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</si>
  <si>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</si>
  <si>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</si>
  <si>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</si>
  <si>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</si>
  <si>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</si>
  <si>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</si>
  <si>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</si>
  <si>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</si>
  <si>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</si>
  <si>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</si>
  <si>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</si>
  <si>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</si>
  <si>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</si>
  <si>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</si>
  <si>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</si>
  <si>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</si>
  <si>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</si>
  <si>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</si>
  <si>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</si>
  <si>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</si>
  <si>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</si>
  <si>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</si>
  <si>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</si>
  <si>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</si>
  <si>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</si>
  <si>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</si>
  <si>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</si>
  <si>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</si>
  <si>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</si>
  <si>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</si>
  <si>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</si>
  <si>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</si>
  <si>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</si>
  <si>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</si>
  <si>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</si>
  <si>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</si>
  <si>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</si>
  <si>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</si>
  <si>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</si>
  <si>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</si>
  <si>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</si>
  <si>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</si>
  <si>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</si>
  <si>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</si>
  <si>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</si>
  <si>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</si>
  <si>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</si>
  <si>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</si>
  <si>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</si>
  <si>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</si>
  <si>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</si>
  <si>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</si>
  <si>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</si>
  <si>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</si>
  <si>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</si>
  <si>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</si>
  <si>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</si>
  <si>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</si>
  <si>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</si>
  <si>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</si>
  <si>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</si>
  <si>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</si>
  <si>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</si>
  <si>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</si>
  <si>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</si>
  <si>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</si>
  <si>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</si>
  <si>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</si>
  <si>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</si>
  <si>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</si>
  <si>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</si>
  <si>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</si>
  <si>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</si>
  <si>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</si>
  <si>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</si>
  <si>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</si>
  <si>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</si>
  <si>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</si>
  <si>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</si>
  <si>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</si>
  <si>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</si>
  <si>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</si>
  <si>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</si>
  <si>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</si>
  <si>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</si>
  <si>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</si>
  <si>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</si>
  <si>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</si>
  <si>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</si>
  <si>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</si>
  <si>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</si>
  <si>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</si>
  <si>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</si>
  <si>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</si>
  <si>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</si>
  <si>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</si>
  <si>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</si>
  <si>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</si>
  <si>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</si>
  <si>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</si>
  <si>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</si>
  <si>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</si>
  <si>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</si>
  <si>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</si>
  <si>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</si>
  <si>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</si>
  <si>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</si>
  <si>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</si>
  <si>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</si>
  <si>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</si>
  <si>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</si>
  <si>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</si>
  <si>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</si>
  <si>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</si>
  <si>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</si>
  <si>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</si>
  <si>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</si>
  <si>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</si>
  <si>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</si>
  <si>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</si>
  <si>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</si>
  <si>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</si>
  <si>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</si>
  <si>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</si>
  <si>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</si>
  <si>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</si>
  <si>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</si>
  <si>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</si>
  <si>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</si>
  <si>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</si>
  <si>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</si>
  <si>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</si>
  <si>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</si>
  <si>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</si>
  <si>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</si>
  <si>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</si>
  <si>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</si>
  <si>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</si>
  <si>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</si>
  <si>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</si>
  <si>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</si>
  <si>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</si>
  <si>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</si>
  <si>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</si>
  <si>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</si>
  <si>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</si>
  <si>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</si>
  <si>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</si>
  <si>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</si>
  <si>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</si>
  <si>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</si>
  <si>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</si>
  <si>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</si>
  <si>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</si>
  <si>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</si>
  <si>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</si>
  <si>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</si>
  <si>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</si>
  <si>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</si>
  <si>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</si>
  <si>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</si>
  <si>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</si>
  <si>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</si>
  <si>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</si>
  <si>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</si>
  <si>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</si>
  <si>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</si>
  <si>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</si>
  <si>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</si>
  <si>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</si>
  <si>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</si>
  <si>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</si>
  <si>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</si>
  <si>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</si>
  <si>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</si>
  <si>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</si>
  <si>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</si>
  <si>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</si>
  <si>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</si>
  <si>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</si>
  <si>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</si>
  <si>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</si>
  <si>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</si>
  <si>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</si>
  <si>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</si>
  <si>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</si>
  <si>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</si>
  <si>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</si>
  <si>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</si>
  <si>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</si>
  <si>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</si>
  <si>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</si>
  <si>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</si>
  <si>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</si>
  <si>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</si>
  <si>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</si>
  <si>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</si>
  <si>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</si>
  <si>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</si>
  <si>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</si>
  <si>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</si>
  <si>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</si>
  <si>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</si>
  <si>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</si>
  <si>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</si>
  <si>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</si>
  <si>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</si>
  <si>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</si>
  <si>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</si>
  <si>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</si>
  <si>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</si>
  <si>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</si>
  <si>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</si>
  <si>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</si>
  <si>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</si>
  <si>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</si>
  <si>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</si>
  <si>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</si>
  <si>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</si>
  <si>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</si>
  <si>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</si>
  <si>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</si>
  <si>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</si>
  <si>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</si>
  <si>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</si>
  <si>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</si>
  <si>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</si>
  <si>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</si>
  <si>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</si>
  <si>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</si>
  <si>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</si>
  <si>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</si>
  <si>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</si>
  <si>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</si>
  <si>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</si>
  <si>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</si>
  <si>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</si>
  <si>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</si>
  <si>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</si>
  <si>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</si>
  <si>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</si>
  <si>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</si>
  <si>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</si>
  <si>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</si>
  <si>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</si>
  <si>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</si>
  <si>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</si>
  <si>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</si>
  <si>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</si>
  <si>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</si>
  <si>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</si>
  <si>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</si>
  <si>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</si>
  <si>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</si>
  <si>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</si>
  <si>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</si>
  <si>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</si>
  <si>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</si>
  <si>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</si>
  <si>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</si>
  <si>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</si>
  <si>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</si>
  <si>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</si>
  <si>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</si>
  <si>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</si>
  <si>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</si>
  <si>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</si>
  <si>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</si>
  <si>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</si>
  <si>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</si>
  <si>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</si>
  <si>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</si>
  <si>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</si>
  <si>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</si>
  <si>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</si>
  <si>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</si>
  <si>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</si>
  <si>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</si>
  <si>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</si>
  <si>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</si>
  <si>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</si>
  <si>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</si>
  <si>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</si>
  <si>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</si>
  <si>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</si>
  <si>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</si>
  <si>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</si>
  <si>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</si>
  <si>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</si>
  <si>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</si>
  <si>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</si>
  <si>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</si>
  <si>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</si>
  <si>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</si>
  <si>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</si>
  <si>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</si>
  <si>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</si>
  <si>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</si>
  <si>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</si>
  <si>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</si>
  <si>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</si>
  <si>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</si>
  <si>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</si>
  <si>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</si>
  <si>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</si>
  <si>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</si>
  <si>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</si>
  <si>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</si>
  <si>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</si>
  <si>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</si>
  <si>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</si>
  <si>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</si>
  <si>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</si>
  <si>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</si>
  <si>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</si>
  <si>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</si>
  <si>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</si>
  <si>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</si>
  <si>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</si>
  <si>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</si>
  <si>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</si>
  <si>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</si>
  <si>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</si>
  <si>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</si>
  <si>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</si>
  <si>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</si>
  <si>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</si>
  <si>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</si>
  <si>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</si>
  <si>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</si>
  <si>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</si>
  <si>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</si>
  <si>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</si>
  <si>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</si>
  <si>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</si>
  <si>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</si>
  <si>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</si>
  <si>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</si>
  <si>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</si>
  <si>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</si>
  <si>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</si>
  <si>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</si>
  <si>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</si>
  <si>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</si>
  <si>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</si>
  <si>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</si>
  <si>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</si>
  <si>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</si>
  <si>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</si>
  <si>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</si>
  <si>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</si>
  <si>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</si>
  <si>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</si>
  <si>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</si>
  <si>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</si>
  <si>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</si>
  <si>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</si>
  <si>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</si>
  <si>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</si>
  <si>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</si>
  <si>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</si>
  <si>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</si>
  <si>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</si>
  <si>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</si>
  <si>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</si>
  <si>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</si>
  <si>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</si>
  <si>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</si>
  <si>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</si>
  <si>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</si>
  <si>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</si>
  <si>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</si>
  <si>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</si>
  <si>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</si>
  <si>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</si>
  <si>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</si>
  <si>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</si>
  <si>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</si>
  <si>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</si>
  <si>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</si>
  <si>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</si>
  <si>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</si>
  <si>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</si>
  <si>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</si>
  <si>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</si>
  <si>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</si>
  <si>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</si>
  <si>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</si>
  <si>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</si>
  <si>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</si>
  <si>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</si>
  <si>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</si>
  <si>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</si>
  <si>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</si>
  <si>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</si>
  <si>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</si>
  <si>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</si>
  <si>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</si>
  <si>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</si>
  <si>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</si>
  <si>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</si>
  <si>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</si>
  <si>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</si>
  <si>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</si>
  <si>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</si>
  <si>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</si>
  <si>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</si>
  <si>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</si>
  <si>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</si>
  <si>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</si>
  <si>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</si>
  <si>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</si>
  <si>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</si>
  <si>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</si>
  <si>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</si>
  <si>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</si>
  <si>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</si>
  <si>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</si>
  <si>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</si>
  <si>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</si>
  <si>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</si>
  <si>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</si>
  <si>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</si>
  <si>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</si>
  <si>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</si>
  <si>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</si>
  <si>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</si>
  <si>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</si>
  <si>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</si>
  <si>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</si>
  <si>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</si>
  <si>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</si>
  <si>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</si>
  <si>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</si>
  <si>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</si>
  <si>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</si>
  <si>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</si>
  <si>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</si>
  <si>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</si>
  <si>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</si>
  <si>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</si>
  <si>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</si>
  <si>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</si>
  <si>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</si>
  <si>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</si>
  <si>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</si>
  <si>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</si>
  <si>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</si>
  <si>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</si>
  <si>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</si>
  <si>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</si>
  <si>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</si>
  <si>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</si>
  <si>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</si>
  <si>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</si>
  <si>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</si>
  <si>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</si>
  <si>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</si>
  <si>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</si>
  <si>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</si>
  <si>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</si>
  <si>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</si>
  <si>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</si>
  <si>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</si>
  <si>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</si>
  <si>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</si>
  <si>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</si>
  <si>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</si>
  <si>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</si>
  <si>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</si>
  <si>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</si>
  <si>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</si>
  <si>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</si>
  <si>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</si>
  <si>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</si>
  <si>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</si>
  <si>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</si>
  <si>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</si>
  <si>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</si>
  <si>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</si>
  <si>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</si>
  <si>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</si>
  <si>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</si>
  <si>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</si>
  <si>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</si>
  <si>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</si>
  <si>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</si>
  <si>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</si>
  <si>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</si>
  <si>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</si>
  <si>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</si>
  <si>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</si>
  <si>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</si>
  <si>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</si>
  <si>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</si>
  <si>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</si>
  <si>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</si>
  <si>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</si>
  <si>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</si>
  <si>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</si>
  <si>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</si>
  <si>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</si>
  <si>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</si>
  <si>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</si>
  <si>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</si>
  <si>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</si>
  <si>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</si>
  <si>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</si>
  <si>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</si>
  <si>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</si>
  <si>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</si>
  <si>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</si>
  <si>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</si>
  <si>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</si>
  <si>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</si>
  <si>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</si>
  <si>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</si>
  <si>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</si>
  <si>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</si>
  <si>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</si>
  <si>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</si>
  <si>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</si>
  <si>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</si>
  <si>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</si>
  <si>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</si>
  <si>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</si>
  <si>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</si>
  <si>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</si>
  <si>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</si>
  <si>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</si>
  <si>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</si>
  <si>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</si>
  <si>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</si>
  <si>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</si>
  <si>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</si>
  <si>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</si>
  <si>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</si>
  <si>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</si>
  <si>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</si>
  <si>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</si>
  <si>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</si>
  <si>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</si>
  <si>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</si>
  <si>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</si>
  <si>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</si>
  <si>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</si>
  <si>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</si>
  <si>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</si>
  <si>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</si>
  <si>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</si>
  <si>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</si>
  <si>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</si>
  <si>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</si>
  <si>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</si>
  <si>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</si>
  <si>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</si>
  <si>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</si>
  <si>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</si>
  <si>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</si>
  <si>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</si>
  <si>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</si>
  <si>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</si>
  <si>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</si>
  <si>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</si>
  <si>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</si>
  <si>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</si>
  <si>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</si>
  <si>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</si>
  <si>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</si>
  <si>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</si>
  <si>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</si>
  <si>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</si>
  <si>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</si>
  <si>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</si>
  <si>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</si>
  <si>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</si>
  <si>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</si>
  <si>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</si>
  <si>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</si>
  <si>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</si>
  <si>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</si>
  <si>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</si>
  <si>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</si>
  <si>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</si>
  <si>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</si>
  <si>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</si>
  <si>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</si>
  <si>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</si>
  <si>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</si>
  <si>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</si>
  <si>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</si>
  <si>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</si>
  <si>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</si>
  <si>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</si>
  <si>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</si>
  <si>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</si>
  <si>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</si>
  <si>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</si>
  <si>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</si>
  <si>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</si>
  <si>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</si>
  <si>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</si>
  <si>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</si>
  <si>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</si>
  <si>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</si>
  <si>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</si>
  <si>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</si>
  <si>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</si>
  <si>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</si>
  <si>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</si>
  <si>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</si>
  <si>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</si>
  <si>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</si>
  <si>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</si>
  <si>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</si>
  <si>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</si>
  <si>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</si>
  <si>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</si>
  <si>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</si>
  <si>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</si>
  <si>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</si>
  <si>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</si>
  <si>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</si>
  <si>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</si>
  <si>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</si>
  <si>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</si>
  <si>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</si>
  <si>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</si>
  <si>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</si>
  <si>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</si>
  <si>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</si>
  <si>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</si>
  <si>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</si>
  <si>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</si>
  <si>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</si>
  <si>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</si>
  <si>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</si>
  <si>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</si>
  <si>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</si>
  <si>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</si>
  <si>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</si>
  <si>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</si>
  <si>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</si>
  <si>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</si>
  <si>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</si>
  <si>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</si>
  <si>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</si>
  <si>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</si>
  <si>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</si>
  <si>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</si>
  <si>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</si>
  <si>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</si>
  <si>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</si>
  <si>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</si>
  <si>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</si>
  <si>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</si>
  <si>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</si>
  <si>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</si>
  <si>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</si>
  <si>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</si>
  <si>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</si>
  <si>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</si>
  <si>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</si>
  <si>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</si>
  <si>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</si>
  <si>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</si>
  <si>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</si>
  <si>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</si>
  <si>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</si>
  <si>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</si>
  <si>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</si>
  <si>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</si>
  <si>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</si>
  <si>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</si>
  <si>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</si>
  <si>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</si>
  <si>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</si>
  <si>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</si>
  <si>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</si>
  <si>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</si>
  <si>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</si>
  <si>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</si>
  <si>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</si>
  <si>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</si>
  <si>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</si>
  <si>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</si>
  <si>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</si>
  <si>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</si>
  <si>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</si>
  <si>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</si>
  <si>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</si>
  <si>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</si>
  <si>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</si>
  <si>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</si>
  <si>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</si>
  <si>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</si>
  <si>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</si>
  <si>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</si>
  <si>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</si>
  <si>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</si>
  <si>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</si>
  <si>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</si>
  <si>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</si>
  <si>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</si>
  <si>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</si>
  <si>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</si>
  <si>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</si>
  <si>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</si>
  <si>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</si>
  <si>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</si>
  <si>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</si>
  <si>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</si>
  <si>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</si>
  <si>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</si>
  <si>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</si>
  <si>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</si>
  <si>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</si>
  <si>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</si>
  <si>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</si>
  <si>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</si>
  <si>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</si>
  <si>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</si>
  <si>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</si>
  <si>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</si>
  <si>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</si>
  <si>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</si>
  <si>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</si>
  <si>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</si>
  <si>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</si>
  <si>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</si>
  <si>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</si>
  <si>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</si>
  <si>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</si>
  <si>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</si>
  <si>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</si>
  <si>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</si>
  <si>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</si>
  <si>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</si>
  <si>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</si>
  <si>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</si>
  <si>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</si>
  <si>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</si>
  <si>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</si>
  <si>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</si>
  <si>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</si>
  <si>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</si>
  <si>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</si>
  <si>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</si>
  <si>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</si>
  <si>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</si>
  <si>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</si>
  <si>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</si>
  <si>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</si>
  <si>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</si>
  <si>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</si>
  <si>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</si>
  <si>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</si>
  <si>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</si>
  <si>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</si>
  <si>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</si>
  <si>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</si>
  <si>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</si>
  <si>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</si>
  <si>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</si>
  <si>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</si>
  <si>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</si>
  <si>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</si>
  <si>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</si>
  <si>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</si>
  <si>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</si>
  <si>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</si>
  <si>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</si>
  <si>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</si>
  <si>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</si>
  <si>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</si>
  <si>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</si>
  <si>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</si>
  <si>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</si>
  <si>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</si>
  <si>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</si>
  <si>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</si>
  <si>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</si>
  <si>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</si>
  <si>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</si>
  <si>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</si>
  <si>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</si>
  <si>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</si>
  <si>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</si>
  <si>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</si>
  <si>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</si>
  <si>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</si>
  <si>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</si>
  <si>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</si>
  <si>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</si>
  <si>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</si>
  <si>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</si>
  <si>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</si>
  <si>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</si>
  <si>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</si>
  <si>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</si>
  <si>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</si>
  <si>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</si>
  <si>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</si>
  <si>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</si>
  <si>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</si>
  <si>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</si>
  <si>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</si>
  <si>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</si>
  <si>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</si>
  <si>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</si>
  <si>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</si>
  <si>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</si>
  <si>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</si>
  <si>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</si>
  <si>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</si>
  <si>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</si>
  <si>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</si>
  <si>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</si>
  <si>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</si>
  <si>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</si>
  <si>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</si>
  <si>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</si>
  <si>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</si>
  <si>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</si>
  <si>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</si>
  <si>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</si>
  <si>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</si>
  <si>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</si>
  <si>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</si>
  <si>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</si>
  <si>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</si>
  <si>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</si>
  <si>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</si>
  <si>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</si>
  <si>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</si>
  <si>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</si>
  <si>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</si>
  <si>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</si>
  <si>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</si>
  <si>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</si>
  <si>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</si>
  <si>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</si>
  <si>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</si>
  <si>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</si>
  <si>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</si>
  <si>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</si>
  <si>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</si>
  <si>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</si>
  <si>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</si>
  <si>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</si>
  <si>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</si>
  <si>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</si>
  <si>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</si>
  <si>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</si>
  <si>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</si>
  <si>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</si>
  <si>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</si>
  <si>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</si>
  <si>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</si>
  <si>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</si>
  <si>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</si>
  <si>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</si>
  <si>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</si>
  <si>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</si>
  <si>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</si>
  <si>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</si>
  <si>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</si>
  <si>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</si>
  <si>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</si>
  <si>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</si>
  <si>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</si>
  <si>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</si>
  <si>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</si>
  <si>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</si>
  <si>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</si>
  <si>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</si>
  <si>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</si>
  <si>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</si>
  <si>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</si>
  <si>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</si>
  <si>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</si>
  <si>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</si>
  <si>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</si>
  <si>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</si>
  <si>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</si>
  <si>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</si>
  <si>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</si>
  <si>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</si>
  <si>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</si>
  <si>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</si>
  <si>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</si>
  <si>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</si>
  <si>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</si>
  <si>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</si>
  <si>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</si>
  <si>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</si>
  <si>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</si>
  <si>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</si>
  <si>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</si>
  <si>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</si>
  <si>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</si>
  <si>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</si>
  <si>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</si>
  <si>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</si>
  <si>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</si>
  <si>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</si>
  <si>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</si>
  <si>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</si>
  <si>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</si>
  <si>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</si>
  <si>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</si>
  <si>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</si>
  <si>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</si>
  <si>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</si>
  <si>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</si>
  <si>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</si>
  <si>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</si>
  <si>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</si>
  <si>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</si>
  <si>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</si>
  <si>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</si>
  <si>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</si>
  <si>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</si>
  <si>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</si>
  <si>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</si>
  <si>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</si>
  <si>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</si>
  <si>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</si>
  <si>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</si>
  <si>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</si>
  <si>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</si>
  <si>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</si>
  <si>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</si>
  <si>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</si>
  <si>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</si>
  <si>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</si>
  <si>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</si>
  <si>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</si>
  <si>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</si>
  <si>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</si>
  <si>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</si>
  <si>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</si>
  <si>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</si>
  <si>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</si>
  <si>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</si>
  <si>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</si>
  <si>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</si>
  <si>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</si>
  <si>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</si>
  <si>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</si>
  <si>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</si>
  <si>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</si>
  <si>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</si>
  <si>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</si>
  <si>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</si>
  <si>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</si>
  <si>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</si>
  <si>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</si>
  <si>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</si>
  <si>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</si>
  <si>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</si>
  <si>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</si>
  <si>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</si>
  <si>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</si>
  <si>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</si>
  <si>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</si>
  <si>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</si>
  <si>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</si>
  <si>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</si>
  <si>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</si>
  <si>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</si>
  <si>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</si>
  <si>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</si>
  <si>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</si>
  <si>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</si>
  <si>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</si>
  <si>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</si>
  <si>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</si>
  <si>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</si>
  <si>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</si>
  <si>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</si>
  <si>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</si>
  <si>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</si>
  <si>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</si>
  <si>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</si>
  <si>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</si>
  <si>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</si>
  <si>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</si>
  <si>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</si>
  <si>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</si>
  <si>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</si>
  <si>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</si>
  <si>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</si>
  <si>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</si>
  <si>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</si>
  <si>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</si>
  <si>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</si>
  <si>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</si>
  <si>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</si>
  <si>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</si>
  <si>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</si>
  <si>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</si>
  <si>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</si>
  <si>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</si>
  <si>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</si>
  <si>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</si>
  <si>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</si>
  <si>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</si>
  <si>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</si>
  <si>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</si>
  <si>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</si>
  <si>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</si>
  <si>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</si>
  <si>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</si>
  <si>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</si>
  <si>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</si>
  <si>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</si>
  <si>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</si>
  <si>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</si>
  <si>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</si>
  <si>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</si>
  <si>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</si>
  <si>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</si>
  <si>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</si>
  <si>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</si>
  <si>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</si>
  <si>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</si>
  <si>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</si>
  <si>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</si>
  <si>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</si>
  <si>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</si>
  <si>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</si>
  <si>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</si>
  <si>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</si>
  <si>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</si>
  <si>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</si>
  <si>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</si>
  <si>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</si>
  <si>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</si>
  <si>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</si>
  <si>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</si>
  <si>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</si>
  <si>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</si>
  <si>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</si>
  <si>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</si>
  <si>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</si>
  <si>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</si>
  <si>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</si>
  <si>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</si>
  <si>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</si>
  <si>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</si>
  <si>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</si>
  <si>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</si>
  <si>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</si>
  <si>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</si>
  <si>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</si>
  <si>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</si>
  <si>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</si>
  <si>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</si>
  <si>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</si>
  <si>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</si>
  <si>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</si>
  <si>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</si>
  <si>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</si>
  <si>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</si>
  <si>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</si>
  <si>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</si>
  <si>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</si>
  <si>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</si>
  <si>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</si>
  <si>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</si>
  <si>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</si>
  <si>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</si>
  <si>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</si>
  <si>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</si>
  <si>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</si>
  <si>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</si>
  <si>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</si>
  <si>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</si>
  <si>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</si>
  <si>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</si>
  <si>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</si>
  <si>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</si>
  <si>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</si>
  <si>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</si>
  <si>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</si>
  <si>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</si>
  <si>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</si>
  <si>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</si>
  <si>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</si>
  <si>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</si>
  <si>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</si>
  <si>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</si>
  <si>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</si>
  <si>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</si>
  <si>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</si>
  <si>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</si>
  <si>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</si>
  <si>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</si>
  <si>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</si>
  <si>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</si>
  <si>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</si>
  <si>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</si>
  <si>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</si>
  <si>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</si>
  <si>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</si>
  <si>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</si>
  <si>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</si>
  <si>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</si>
  <si>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</si>
  <si>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</si>
  <si>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</si>
  <si>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</si>
  <si>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</si>
  <si>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</si>
  <si>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</si>
  <si>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</si>
  <si>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</si>
  <si>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</si>
  <si>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</si>
  <si>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</si>
  <si>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</si>
  <si>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</si>
  <si>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</si>
  <si>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</si>
  <si>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</si>
  <si>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</si>
  <si>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</si>
  <si>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</si>
  <si>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</si>
  <si>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</si>
  <si>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</si>
  <si>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</si>
  <si>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</si>
  <si>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</si>
  <si>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</si>
  <si>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</si>
  <si>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</si>
  <si>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</si>
  <si>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</si>
  <si>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</si>
  <si>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</si>
  <si>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</si>
  <si>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</si>
  <si>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</si>
  <si>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</si>
  <si>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</si>
  <si>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</si>
  <si>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</si>
  <si>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</si>
  <si>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</si>
  <si>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</si>
  <si>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</si>
  <si>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</si>
  <si>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</si>
  <si>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</si>
  <si>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</si>
  <si>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</si>
  <si>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</si>
  <si>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</si>
  <si>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</si>
  <si>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</si>
  <si>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</si>
  <si>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</si>
  <si>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</si>
  <si>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</si>
  <si>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</si>
  <si>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</si>
  <si>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</si>
  <si>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</si>
  <si>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</si>
  <si>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</si>
  <si>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</si>
  <si>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</si>
  <si>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</si>
  <si>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</si>
  <si>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</si>
  <si>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</si>
  <si>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</si>
  <si>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</si>
  <si>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</si>
  <si>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</si>
  <si>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</si>
  <si>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</si>
  <si>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</si>
  <si>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</si>
  <si>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</si>
  <si>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</si>
  <si>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</si>
  <si>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</si>
  <si>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</si>
  <si>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</si>
  <si>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</si>
  <si>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</si>
  <si>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</si>
  <si>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</si>
  <si>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</si>
  <si>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</si>
  <si>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</si>
  <si>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</si>
  <si>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</si>
  <si>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</si>
  <si>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</si>
  <si>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</si>
  <si>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</si>
  <si>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</si>
  <si>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</si>
  <si>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</si>
  <si>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</si>
  <si>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</si>
  <si>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</si>
  <si>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</si>
  <si>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</si>
  <si>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</si>
  <si>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</si>
  <si>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</si>
  <si>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</si>
  <si>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</si>
  <si>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</si>
  <si>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</si>
  <si>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</si>
  <si>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</si>
  <si>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</si>
  <si>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</si>
  <si>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</si>
  <si>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</si>
  <si>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</si>
  <si>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</si>
  <si>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</si>
  <si>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</si>
  <si>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</si>
  <si>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</si>
  <si>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</si>
  <si>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</si>
  <si>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</si>
  <si>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</si>
  <si>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</si>
  <si>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</si>
  <si>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</si>
  <si>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</si>
  <si>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</si>
  <si>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</si>
  <si>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</si>
  <si>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</si>
  <si>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</si>
  <si>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</si>
  <si>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</si>
  <si>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</si>
  <si>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</si>
  <si>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</si>
  <si>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</si>
  <si>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</si>
  <si>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</si>
  <si>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</si>
  <si>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</si>
  <si>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</si>
  <si>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</si>
  <si>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</si>
  <si>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</si>
  <si>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</si>
  <si>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</si>
  <si>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</si>
  <si>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</si>
  <si>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</si>
  <si>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</si>
  <si>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</si>
  <si>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</si>
  <si>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</si>
  <si>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</si>
  <si>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</si>
  <si>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</si>
  <si>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</si>
  <si>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</si>
  <si>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</si>
  <si>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</si>
  <si>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</si>
  <si>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</si>
  <si>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</si>
  <si>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</si>
  <si>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</si>
  <si>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</si>
  <si>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</si>
  <si>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</si>
  <si>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</si>
  <si>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</si>
  <si>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</si>
  <si>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</si>
  <si>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</si>
  <si>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</si>
  <si>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</si>
  <si>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</si>
  <si>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</si>
  <si>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</si>
  <si>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</si>
  <si>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</si>
  <si>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</si>
  <si>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</si>
  <si>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</si>
  <si>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</si>
  <si>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</si>
  <si>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</si>
  <si>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</si>
  <si>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</si>
  <si>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</si>
  <si>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</si>
  <si>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</si>
  <si>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</si>
  <si>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</si>
  <si>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</si>
  <si>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</si>
  <si>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</si>
  <si>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</si>
  <si>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</si>
  <si>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</si>
  <si>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</si>
  <si>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</si>
  <si>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</si>
  <si>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</si>
  <si>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</si>
  <si>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</si>
  <si>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</si>
  <si>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</si>
  <si>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</si>
  <si>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</si>
  <si>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</si>
  <si>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</si>
  <si>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</si>
  <si>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</si>
  <si>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</si>
  <si>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</si>
  <si>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</si>
  <si>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</si>
  <si>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</si>
  <si>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</si>
  <si>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</si>
  <si>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</si>
  <si>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</si>
  <si>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</si>
  <si>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</si>
  <si>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</si>
  <si>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</si>
  <si>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</si>
  <si>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</si>
  <si>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</si>
  <si>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</si>
  <si>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</si>
  <si>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</si>
  <si>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</si>
  <si>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</si>
  <si>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</si>
  <si>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</si>
  <si>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</si>
  <si>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</si>
  <si>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</si>
  <si>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</si>
  <si>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</si>
  <si>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</si>
  <si>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</si>
  <si>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</si>
  <si>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</si>
  <si>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</si>
  <si>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</si>
  <si>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</si>
  <si>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</si>
  <si>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</si>
  <si>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</si>
  <si>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</si>
  <si>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</si>
  <si>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</si>
  <si>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</si>
  <si>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</si>
  <si>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</si>
  <si>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</si>
  <si>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</si>
  <si>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</si>
  <si>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</si>
  <si>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</si>
  <si>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</si>
  <si>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</si>
  <si>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</si>
  <si>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</si>
  <si>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</si>
  <si>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</si>
  <si>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</si>
  <si>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</si>
  <si>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</si>
  <si>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</si>
  <si>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</si>
  <si>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</si>
  <si>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</si>
  <si>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</si>
  <si>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</si>
  <si>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</si>
  <si>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</si>
  <si>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</si>
  <si>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</si>
  <si>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</si>
  <si>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</si>
  <si>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</si>
  <si>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</si>
  <si>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</si>
  <si>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</si>
  <si>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</si>
  <si>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</si>
  <si>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</si>
  <si>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</si>
  <si>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</si>
  <si>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</si>
  <si>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</si>
  <si>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</si>
  <si>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</si>
  <si>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</si>
  <si>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</si>
  <si>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</si>
  <si>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</si>
  <si>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</si>
  <si>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</si>
  <si>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</si>
  <si>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</si>
  <si>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</si>
  <si>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</si>
  <si>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</si>
  <si>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</si>
  <si>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</si>
  <si>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</si>
  <si>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</si>
  <si>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</si>
  <si>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</si>
  <si>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</si>
  <si>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</si>
  <si>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</si>
  <si>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</si>
  <si>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</si>
  <si>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</si>
  <si>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</si>
  <si>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</si>
  <si>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</si>
  <si>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</si>
  <si>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</si>
  <si>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</si>
  <si>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</si>
  <si>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</si>
  <si>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</si>
  <si>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</si>
  <si>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</si>
  <si>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</si>
  <si>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</si>
  <si>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</si>
  <si>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</si>
  <si>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</si>
  <si>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</si>
  <si>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</si>
  <si>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</si>
  <si>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</si>
  <si>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</si>
  <si>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</si>
  <si>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</si>
  <si>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</si>
  <si>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</si>
  <si>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</si>
  <si>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</si>
  <si>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</si>
  <si>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</si>
  <si>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</si>
  <si>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</si>
  <si>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</si>
  <si>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</si>
  <si>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</si>
  <si>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</si>
  <si>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</si>
  <si>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</si>
  <si>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</si>
  <si>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</si>
  <si>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</si>
  <si>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</si>
  <si>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</si>
  <si>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</si>
  <si>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</si>
  <si>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</si>
  <si>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</si>
  <si>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</si>
  <si>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</si>
  <si>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</si>
  <si>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</si>
  <si>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</si>
  <si>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</si>
  <si>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</si>
  <si>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</si>
  <si>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</si>
  <si>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</si>
  <si>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</si>
  <si>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</si>
  <si>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</si>
  <si>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</si>
  <si>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</si>
  <si>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</si>
  <si>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</si>
  <si>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</si>
  <si>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</si>
  <si>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</si>
  <si>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</si>
  <si>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</si>
  <si>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</si>
  <si>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</si>
  <si>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</si>
  <si>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</si>
  <si>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</si>
  <si>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</si>
  <si>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</si>
  <si>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</si>
  <si>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</si>
  <si>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</si>
  <si>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</si>
  <si>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</si>
  <si>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</si>
  <si>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</si>
  <si>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</si>
  <si>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</si>
  <si>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</si>
  <si>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</si>
  <si>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</si>
  <si>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</si>
  <si>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</si>
  <si>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</si>
  <si>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</si>
  <si>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</si>
  <si>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</si>
  <si>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</si>
  <si>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</si>
  <si>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</si>
  <si>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</si>
  <si>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</si>
  <si>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</si>
  <si>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</si>
  <si>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</si>
  <si>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</si>
  <si>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</si>
  <si>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</si>
  <si>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</si>
  <si>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</si>
  <si>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</si>
  <si>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</si>
  <si>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</si>
  <si>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</si>
  <si>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</si>
  <si>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</si>
  <si>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</si>
  <si>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</si>
  <si>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</si>
  <si>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</si>
  <si>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</si>
  <si>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</si>
  <si>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</si>
  <si>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</si>
  <si>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</si>
  <si>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</si>
  <si>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</si>
  <si>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</si>
  <si>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</si>
  <si>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</si>
  <si>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</si>
  <si>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</si>
  <si>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</si>
  <si>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</si>
  <si>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</si>
  <si>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</si>
  <si>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</si>
  <si>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</si>
  <si>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</si>
  <si>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</si>
  <si>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</si>
  <si>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</si>
  <si>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</si>
  <si>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</si>
  <si>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</si>
  <si>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</si>
  <si>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</si>
  <si>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</si>
  <si>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</si>
  <si>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</si>
  <si>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</si>
  <si>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</si>
  <si>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</si>
  <si>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</si>
  <si>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</si>
  <si>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</si>
  <si>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</si>
  <si>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</si>
  <si>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</si>
  <si>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</si>
  <si>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</si>
  <si>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</si>
  <si>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</si>
  <si>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</si>
  <si>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</si>
  <si>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</si>
  <si>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</si>
  <si>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</si>
  <si>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</si>
  <si>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</si>
  <si>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</si>
  <si>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</si>
  <si>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</si>
  <si>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</si>
  <si>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</si>
  <si>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</si>
  <si>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</si>
  <si>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</si>
  <si>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</si>
  <si>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</si>
  <si>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</si>
  <si>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</si>
  <si>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</si>
  <si>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</si>
  <si>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</si>
  <si>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</si>
  <si>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</si>
  <si>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</si>
  <si>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</si>
  <si>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</si>
  <si>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</si>
  <si>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</si>
  <si>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</si>
  <si>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</si>
  <si>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</si>
  <si>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</si>
  <si>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</si>
  <si>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</si>
  <si>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</si>
  <si>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</si>
  <si>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</si>
  <si>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</si>
  <si>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</si>
  <si>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</si>
  <si>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</si>
  <si>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</si>
  <si>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</si>
  <si>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</si>
  <si>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</si>
  <si>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</si>
  <si>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</si>
  <si>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</si>
  <si>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</si>
  <si>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</si>
  <si>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</si>
  <si>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</si>
  <si>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</si>
  <si>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</si>
  <si>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</si>
  <si>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</si>
  <si>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</si>
  <si>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</si>
  <si>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</si>
  <si>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</si>
  <si>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</si>
  <si>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</si>
  <si>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</si>
  <si>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</si>
  <si>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</si>
  <si>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</si>
  <si>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</si>
  <si>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</si>
  <si>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</si>
  <si>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</si>
  <si>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</si>
  <si>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</si>
  <si>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</si>
  <si>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</si>
  <si>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</si>
  <si>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</si>
  <si>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</si>
  <si>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</si>
  <si>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</si>
  <si>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</si>
  <si>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</si>
  <si>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</si>
  <si>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</si>
  <si>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</si>
  <si>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</si>
  <si>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</si>
  <si>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</si>
  <si>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</si>
  <si>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</si>
  <si>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</si>
  <si>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</si>
  <si>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</si>
  <si>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</si>
  <si>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</si>
  <si>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</si>
  <si>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</si>
  <si>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</si>
  <si>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</si>
  <si>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</si>
  <si>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</si>
  <si>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</si>
  <si>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</si>
  <si>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</si>
  <si>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</si>
  <si>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</si>
  <si>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</si>
  <si>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</si>
  <si>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</si>
  <si>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</si>
  <si>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</si>
  <si>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</si>
  <si>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</si>
  <si>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</si>
  <si>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</si>
  <si>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</si>
  <si>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</si>
  <si>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</si>
  <si>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</si>
  <si>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</si>
  <si>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</si>
  <si>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</si>
  <si>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</si>
  <si>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</si>
  <si>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</si>
  <si>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</si>
  <si>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</si>
  <si>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</si>
  <si>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</si>
  <si>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</si>
  <si>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</si>
  <si>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</si>
  <si>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</si>
  <si>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</si>
  <si>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</si>
  <si>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</si>
  <si>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</si>
  <si>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</si>
  <si>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</si>
  <si>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</si>
  <si>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</si>
  <si>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</si>
  <si>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</si>
  <si>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</si>
  <si>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</si>
  <si>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</si>
  <si>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</si>
  <si>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</si>
  <si>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</si>
  <si>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</si>
  <si>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</si>
  <si>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</si>
  <si>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</si>
  <si>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</si>
  <si>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</si>
  <si>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</si>
  <si>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</si>
  <si>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</si>
  <si>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</si>
  <si>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</si>
  <si>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</si>
  <si>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</si>
  <si>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</si>
  <si>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</si>
  <si>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</si>
  <si>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</si>
  <si>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</si>
  <si>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</si>
  <si>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</si>
  <si>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</si>
  <si>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</si>
  <si>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</si>
  <si>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</si>
  <si>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</si>
  <si>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</si>
  <si>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</si>
  <si>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</si>
  <si>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</si>
  <si>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</si>
  <si>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</si>
  <si>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</si>
  <si>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</si>
  <si>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</si>
  <si>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</si>
  <si>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</si>
  <si>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</si>
  <si>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</si>
  <si>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</si>
  <si>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</si>
  <si>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</si>
  <si>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</si>
  <si>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</si>
  <si>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</si>
  <si>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</si>
  <si>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</si>
  <si>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</si>
  <si>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</si>
  <si>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</si>
  <si>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</si>
  <si>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</si>
  <si>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</si>
  <si>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</si>
  <si>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</si>
  <si>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</si>
  <si>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</si>
  <si>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</si>
  <si>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</si>
  <si>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</si>
  <si>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</si>
  <si>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</si>
  <si>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</si>
  <si>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</si>
  <si>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</si>
  <si>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</si>
  <si>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</si>
  <si>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</si>
  <si>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</si>
  <si>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</si>
  <si>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</si>
  <si>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</si>
  <si>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</si>
  <si>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</si>
  <si>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</si>
  <si>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</si>
  <si>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</si>
  <si>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</si>
  <si>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</si>
  <si>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</si>
  <si>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</si>
  <si>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</si>
  <si>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</si>
  <si>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</si>
  <si>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</si>
  <si>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</si>
  <si>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</si>
  <si>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</si>
  <si>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</si>
  <si>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</si>
  <si>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</si>
  <si>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</si>
  <si>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</si>
  <si>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</si>
  <si>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</si>
  <si>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</si>
  <si>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</si>
  <si>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</si>
  <si>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</si>
  <si>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</si>
  <si>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</si>
  <si>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</si>
  <si>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</si>
  <si>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</si>
  <si>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</si>
  <si>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</si>
  <si>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</si>
  <si>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</si>
  <si>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</si>
  <si>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</si>
  <si>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</si>
  <si>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</si>
  <si>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</si>
  <si>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</si>
  <si>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</si>
  <si>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</si>
  <si>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</si>
  <si>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</si>
  <si>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</si>
  <si>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</si>
  <si>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</si>
  <si>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</si>
  <si>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</si>
  <si>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</si>
  <si>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</si>
  <si>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</si>
  <si>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</si>
  <si>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</si>
  <si>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</si>
  <si>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</si>
  <si>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</si>
  <si>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</si>
  <si>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</si>
  <si>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</si>
  <si>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</si>
  <si>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</si>
  <si>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</si>
  <si>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</si>
  <si>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</si>
  <si>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</si>
  <si>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</si>
  <si>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</si>
  <si>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</si>
  <si>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</si>
  <si>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</si>
  <si>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</si>
  <si>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</si>
  <si>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</si>
  <si>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</si>
  <si>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</si>
  <si>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</si>
  <si>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</si>
  <si>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</si>
  <si>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</si>
  <si>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</si>
  <si>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</si>
  <si>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</si>
  <si>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</si>
  <si>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</si>
  <si>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</si>
  <si>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</si>
  <si>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</si>
  <si>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</si>
  <si>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</si>
  <si>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</si>
  <si>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</si>
  <si>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</si>
  <si>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</si>
  <si>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</si>
  <si>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</si>
  <si>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</si>
  <si>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</si>
  <si>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</si>
  <si>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</si>
  <si>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</si>
  <si>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</si>
  <si>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</si>
  <si>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</si>
  <si>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</si>
  <si>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</si>
  <si>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</si>
  <si>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</si>
  <si>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</si>
  <si>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</si>
  <si>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</si>
  <si>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</si>
  <si>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</si>
  <si>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</si>
  <si>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</si>
  <si>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</si>
  <si>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</si>
  <si>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</si>
  <si>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</si>
  <si>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</si>
  <si>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</si>
  <si>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</si>
  <si>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</si>
  <si>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</si>
  <si>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</si>
  <si>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</si>
  <si>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</si>
  <si>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</si>
  <si>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</si>
  <si>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</si>
  <si>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</si>
  <si>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</si>
  <si>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</si>
  <si>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</si>
  <si>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</si>
  <si>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</si>
  <si>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</si>
  <si>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</si>
  <si>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</si>
  <si>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</si>
  <si>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</si>
  <si>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</si>
  <si>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</si>
  <si>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</si>
  <si>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</si>
  <si>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</si>
  <si>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</si>
  <si>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</si>
  <si>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</si>
  <si>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</si>
  <si>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</si>
  <si>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</si>
  <si>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</si>
  <si>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</si>
  <si>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</si>
  <si>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</si>
  <si>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</si>
  <si>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</si>
  <si>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</si>
  <si>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</si>
  <si>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</si>
  <si>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</si>
  <si>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</si>
  <si>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</si>
  <si>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</si>
  <si>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</si>
  <si>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</si>
  <si>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</si>
  <si>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</si>
  <si>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</si>
  <si>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</si>
  <si>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</si>
  <si>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</si>
  <si>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</si>
  <si>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</si>
  <si>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</si>
  <si>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</si>
  <si>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</si>
  <si>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</si>
  <si>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</si>
  <si>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</si>
  <si>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</si>
  <si>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</si>
  <si>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</si>
  <si>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</si>
  <si>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</si>
  <si>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</si>
  <si>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</si>
  <si>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</si>
  <si>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</si>
  <si>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</si>
  <si>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</si>
  <si>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</si>
  <si>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</si>
  <si>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</si>
  <si>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</si>
  <si>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</si>
  <si>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</si>
  <si>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</si>
  <si>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</si>
  <si>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</si>
  <si>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</si>
  <si>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</si>
  <si>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</si>
  <si>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</si>
  <si>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</si>
  <si>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</si>
  <si>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</si>
  <si>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</si>
  <si>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</si>
  <si>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</si>
  <si>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</si>
  <si>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</si>
  <si>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</si>
  <si>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</si>
  <si>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</si>
  <si>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</si>
  <si>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</si>
  <si>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</si>
  <si>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</si>
  <si>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</si>
  <si>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</si>
  <si>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</si>
  <si>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</si>
  <si>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</si>
  <si>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</si>
  <si>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</si>
  <si>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</si>
  <si>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</si>
  <si>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</si>
  <si>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</si>
  <si>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</si>
  <si>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</si>
  <si>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</si>
  <si>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</si>
  <si>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</si>
  <si>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</si>
  <si>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</si>
  <si>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</si>
  <si>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</si>
  <si>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</si>
  <si>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</si>
  <si>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</si>
  <si>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</si>
  <si>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</si>
  <si>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</si>
  <si>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</si>
  <si>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</si>
  <si>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</si>
  <si>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</si>
  <si>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</si>
  <si>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</si>
  <si>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</si>
  <si>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</si>
  <si>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</si>
  <si>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</si>
  <si>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</si>
  <si>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</si>
  <si>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</si>
  <si>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</si>
  <si>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</si>
  <si>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</si>
  <si>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</si>
  <si>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</si>
  <si>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</si>
  <si>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</si>
  <si>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</si>
  <si>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</si>
  <si>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</si>
  <si>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</si>
  <si>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</si>
  <si>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</si>
  <si>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</si>
  <si>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</si>
  <si>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</si>
  <si>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</si>
  <si>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</si>
  <si>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</si>
  <si>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</si>
  <si>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</si>
  <si>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</si>
  <si>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</si>
  <si>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</si>
  <si>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</si>
  <si>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</si>
  <si>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</si>
  <si>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</si>
  <si>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</si>
  <si>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</si>
  <si>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</si>
  <si>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</si>
  <si>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</si>
  <si>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</si>
  <si>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</si>
  <si>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</si>
  <si>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</si>
  <si>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</si>
  <si>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</si>
  <si>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</si>
  <si>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</si>
  <si>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</si>
  <si>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</si>
  <si>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</si>
  <si>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</si>
  <si>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</si>
  <si>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</si>
  <si>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</si>
  <si>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</si>
  <si>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</si>
  <si>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</si>
  <si>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</si>
  <si>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</si>
  <si>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</si>
  <si>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</si>
  <si>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</si>
  <si>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</si>
  <si>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</si>
  <si>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</si>
  <si>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</si>
  <si>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</si>
  <si>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</si>
  <si>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</si>
  <si>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</si>
  <si>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</si>
  <si>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</si>
  <si>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</si>
  <si>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</si>
  <si>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</si>
  <si>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</si>
  <si>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</si>
  <si>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</si>
  <si>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</si>
  <si>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</si>
  <si>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</si>
  <si>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</si>
  <si>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</si>
  <si>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</si>
  <si>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</si>
  <si>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</si>
  <si>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</si>
  <si>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</si>
  <si>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</si>
  <si>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</si>
  <si>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</si>
  <si>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</si>
  <si>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</si>
  <si>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</si>
  <si>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</si>
  <si>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</si>
  <si>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</si>
  <si>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</si>
  <si>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</si>
  <si>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</si>
  <si>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</si>
  <si>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</si>
  <si>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</si>
  <si>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</si>
  <si>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</si>
  <si>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</si>
  <si>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</si>
  <si>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</si>
  <si>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</si>
  <si>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</si>
  <si>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</si>
  <si>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</si>
  <si>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</si>
  <si>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</si>
  <si>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</si>
  <si>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</si>
  <si>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</si>
  <si>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</si>
  <si>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</si>
  <si>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</si>
  <si>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</si>
  <si>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</si>
  <si>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</si>
  <si>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</si>
  <si>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</si>
  <si>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</si>
  <si>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</si>
  <si>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</si>
  <si>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</si>
  <si>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</si>
  <si>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</si>
  <si>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</si>
  <si>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</si>
  <si>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</si>
  <si>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</si>
  <si>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</si>
  <si>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</si>
  <si>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</si>
  <si>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</si>
  <si>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</si>
  <si>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</si>
  <si>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</si>
  <si>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</si>
  <si>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</si>
  <si>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</si>
  <si>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</si>
  <si>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</si>
  <si>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</si>
  <si>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</si>
  <si>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</si>
  <si>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</si>
  <si>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</si>
  <si>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</si>
  <si>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</si>
  <si>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</si>
  <si>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</si>
  <si>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</si>
  <si>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</si>
  <si>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</si>
  <si>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</si>
  <si>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</si>
  <si>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</si>
  <si>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</si>
  <si>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</si>
  <si>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</si>
  <si>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</si>
  <si>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</si>
  <si>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</si>
  <si>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</si>
  <si>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</si>
  <si>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</si>
  <si>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</si>
  <si>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</si>
  <si>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</si>
  <si>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</si>
  <si>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</si>
  <si>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</si>
  <si>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</si>
  <si>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</si>
  <si>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</si>
  <si>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</si>
  <si>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</si>
  <si>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</si>
  <si>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</si>
  <si>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</si>
  <si>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</si>
  <si>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</si>
  <si>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</si>
  <si>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</si>
  <si>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</si>
  <si>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</si>
  <si>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</si>
  <si>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</si>
  <si>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</si>
  <si>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</si>
  <si>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</si>
  <si>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</si>
  <si>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</si>
  <si>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</si>
  <si>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</si>
  <si>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</si>
  <si>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</si>
  <si>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</si>
  <si>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</si>
  <si>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</si>
  <si>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</si>
  <si>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</si>
  <si>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</si>
  <si>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</si>
  <si>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</si>
  <si>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</si>
  <si>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</si>
  <si>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</si>
  <si>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</si>
  <si>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</si>
  <si>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</si>
  <si>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</si>
  <si>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</si>
  <si>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</si>
  <si>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</si>
  <si>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</si>
  <si>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</si>
  <si>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</si>
  <si>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</si>
  <si>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</si>
  <si>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</si>
  <si>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</si>
  <si>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</si>
  <si>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</si>
  <si>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</si>
  <si>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</si>
  <si>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</si>
  <si>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</si>
  <si>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</si>
  <si>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</si>
  <si>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</si>
  <si>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</si>
  <si>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</si>
  <si>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</si>
  <si>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</si>
  <si>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</si>
  <si>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</si>
  <si>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</si>
  <si>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</si>
  <si>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</si>
  <si>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</si>
  <si>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</si>
  <si>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</si>
  <si>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</si>
  <si>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</si>
  <si>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</si>
  <si>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</si>
  <si>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</si>
  <si>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</si>
  <si>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</si>
  <si>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</si>
  <si>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</si>
  <si>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</si>
  <si>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</si>
  <si>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</si>
  <si>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</si>
  <si>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</si>
  <si>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</si>
  <si>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</si>
  <si>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</si>
  <si>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</si>
  <si>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</si>
  <si>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</si>
  <si>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</si>
  <si>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</si>
  <si>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</si>
  <si>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</si>
  <si>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</si>
  <si>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</si>
  <si>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</si>
  <si>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</si>
  <si>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</si>
  <si>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</si>
  <si>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</si>
  <si>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</si>
  <si>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</si>
  <si>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</si>
  <si>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</si>
  <si>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</si>
  <si>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</si>
  <si>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</si>
  <si>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</si>
  <si>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</si>
  <si>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</si>
  <si>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</si>
  <si>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</si>
  <si>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</si>
  <si>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</si>
  <si>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</si>
  <si>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</si>
  <si>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</si>
  <si>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</si>
  <si>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</si>
  <si>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</si>
  <si>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</si>
  <si>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</si>
  <si>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</si>
  <si>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</si>
  <si>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</si>
  <si>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</si>
  <si>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</si>
  <si>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</si>
  <si>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</si>
  <si>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</si>
  <si>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</si>
  <si>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</si>
  <si>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</si>
  <si>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</si>
  <si>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</si>
  <si>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</si>
  <si>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</si>
  <si>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</si>
  <si>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</si>
  <si>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</si>
  <si>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</si>
  <si>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</si>
  <si>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</si>
  <si>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</si>
  <si>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</si>
  <si>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</si>
  <si>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</si>
  <si>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</si>
  <si>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</si>
  <si>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</si>
  <si>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</si>
  <si>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</si>
  <si>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</si>
  <si>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</si>
  <si>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</si>
  <si>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</si>
  <si>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</si>
  <si>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</si>
  <si>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</si>
  <si>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</si>
  <si>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</si>
  <si>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</si>
  <si>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</si>
  <si>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</si>
  <si>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</si>
  <si>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</si>
  <si>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</si>
  <si>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</si>
  <si>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</si>
  <si>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</si>
  <si>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</si>
  <si>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</si>
  <si>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</si>
  <si>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</si>
  <si>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</si>
  <si>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</si>
  <si>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</si>
  <si>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</si>
  <si>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</si>
  <si>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</si>
  <si>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</si>
  <si>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</si>
  <si>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</si>
  <si>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</si>
  <si>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</si>
  <si>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</si>
  <si>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</si>
  <si>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</si>
  <si>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</si>
  <si>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</si>
  <si>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</si>
  <si>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</si>
  <si>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</si>
  <si>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</si>
  <si>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</si>
  <si>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</si>
  <si>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</si>
  <si>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</si>
  <si>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</si>
  <si>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</si>
  <si>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</si>
  <si>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</si>
  <si>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</si>
  <si>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</si>
  <si>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</si>
  <si>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</si>
  <si>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</si>
  <si>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</si>
  <si>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</si>
  <si>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</si>
  <si>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</si>
  <si>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</si>
  <si>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</si>
  <si>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</si>
  <si>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</si>
  <si>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</si>
  <si>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</si>
  <si>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</si>
  <si>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</si>
  <si>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</si>
  <si>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</si>
  <si>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</si>
  <si>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</si>
  <si>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</si>
  <si>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</si>
  <si>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</si>
  <si>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</si>
  <si>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</si>
  <si>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</si>
  <si>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</si>
  <si>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</si>
  <si>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</si>
  <si>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</si>
  <si>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</si>
  <si>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</si>
  <si>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</si>
  <si>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</si>
  <si>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</si>
  <si>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</si>
  <si>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</si>
  <si>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</si>
  <si>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</si>
  <si>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</si>
  <si>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</si>
  <si>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</si>
  <si>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</si>
  <si>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</si>
  <si>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</si>
  <si>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</si>
  <si>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</si>
  <si>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</si>
  <si>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</si>
  <si>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</si>
  <si>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</si>
  <si>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</si>
  <si>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</si>
  <si>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</si>
  <si>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</si>
  <si>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</si>
  <si>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</si>
  <si>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</si>
  <si>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</si>
  <si>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</si>
  <si>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</si>
  <si>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</si>
  <si>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</si>
  <si>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</si>
  <si>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</si>
  <si>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</si>
  <si>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</si>
  <si>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</si>
  <si>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</si>
  <si>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</si>
  <si>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</si>
  <si>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</si>
  <si>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</si>
  <si>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</si>
  <si>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</si>
  <si>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</si>
  <si>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</si>
  <si>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</si>
  <si>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</si>
  <si>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</si>
  <si>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</si>
  <si>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</si>
  <si>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</si>
  <si>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</si>
  <si>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</si>
  <si>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</si>
  <si>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</si>
  <si>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</si>
  <si>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</si>
  <si>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</si>
  <si>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</si>
  <si>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</si>
  <si>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</si>
  <si>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</si>
  <si>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</si>
  <si>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</si>
  <si>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</si>
  <si>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</si>
  <si>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</si>
  <si>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</si>
  <si>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</si>
  <si>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</si>
  <si>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</si>
  <si>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</si>
  <si>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</si>
  <si>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</si>
  <si>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</si>
  <si>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</si>
  <si>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</si>
  <si>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</si>
  <si>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</si>
  <si>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</si>
  <si>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</si>
  <si>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</si>
  <si>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</si>
  <si>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</si>
  <si>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</si>
  <si>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</si>
  <si>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</si>
  <si>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</si>
  <si>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</si>
  <si>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</si>
  <si>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</si>
  <si>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</si>
  <si>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</si>
  <si>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</si>
  <si>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</si>
  <si>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</si>
  <si>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</si>
  <si>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</si>
  <si>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</si>
  <si>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</si>
  <si>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</si>
  <si>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</si>
  <si>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</si>
  <si>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</si>
  <si>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</si>
  <si>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</si>
  <si>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</si>
  <si>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</si>
  <si>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</si>
  <si>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</si>
  <si>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</si>
  <si>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</si>
  <si>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</si>
  <si>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</si>
  <si>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</si>
  <si>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</si>
  <si>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</si>
  <si>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</si>
  <si>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</si>
  <si>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</si>
  <si>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</si>
  <si>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</si>
  <si>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</si>
  <si>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</si>
  <si>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</si>
  <si>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</si>
  <si>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</si>
  <si>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</si>
  <si>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</si>
  <si>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</si>
  <si>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</si>
  <si>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</si>
  <si>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</si>
  <si>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</si>
  <si>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</si>
  <si>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</si>
  <si>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</si>
  <si>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</si>
  <si>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</si>
  <si>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</si>
  <si>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</si>
  <si>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</si>
  <si>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</si>
  <si>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</si>
  <si>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</si>
  <si>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</si>
  <si>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</si>
  <si>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</si>
  <si>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</si>
  <si>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</si>
  <si>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</si>
  <si>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</si>
  <si>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</si>
  <si>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</si>
  <si>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</si>
  <si>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</si>
  <si>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</si>
  <si>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</si>
  <si>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</si>
  <si>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</si>
  <si>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</si>
  <si>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</si>
  <si>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</si>
  <si>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</si>
  <si>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</si>
  <si>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</si>
  <si>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</si>
  <si>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</si>
  <si>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</si>
  <si>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</si>
  <si>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</si>
  <si>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</si>
  <si>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</si>
  <si>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</si>
  <si>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</si>
  <si>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</si>
  <si>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</si>
  <si>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</si>
  <si>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</si>
  <si>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</si>
  <si>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</si>
  <si>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</si>
  <si>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</si>
  <si>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</si>
  <si>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</si>
  <si>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</si>
  <si>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</si>
  <si>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</si>
  <si>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</si>
  <si>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</si>
  <si>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</si>
  <si>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</si>
  <si>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</si>
  <si>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</si>
  <si>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</si>
  <si>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</si>
  <si>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</si>
  <si>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</si>
  <si>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</si>
  <si>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</si>
  <si>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</si>
  <si>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</si>
  <si>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</si>
  <si>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</si>
  <si>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</si>
  <si>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</si>
  <si>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</si>
  <si>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</si>
  <si>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</si>
  <si>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</si>
  <si>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</si>
  <si>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</si>
  <si>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</si>
  <si>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</si>
  <si>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</si>
  <si>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</si>
  <si>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</si>
  <si>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</si>
  <si>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</si>
  <si>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</si>
  <si>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</si>
  <si>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</si>
  <si>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</si>
  <si>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</si>
  <si>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</si>
  <si>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</si>
  <si>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</si>
  <si>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</si>
  <si>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</si>
  <si>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</si>
  <si>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</si>
  <si>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</si>
  <si>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</si>
  <si>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</si>
  <si>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</si>
  <si>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</si>
  <si>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</si>
  <si>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</si>
  <si>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</si>
  <si>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</si>
  <si>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</si>
  <si>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</si>
  <si>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</si>
  <si>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</si>
  <si>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</si>
  <si>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</si>
  <si>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</si>
  <si>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</si>
  <si>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</si>
  <si>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</si>
  <si>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</si>
  <si>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</si>
  <si>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</si>
  <si>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</si>
  <si>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</si>
  <si>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</si>
  <si>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</si>
  <si>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</si>
  <si>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</si>
  <si>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</si>
  <si>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</si>
  <si>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</si>
  <si>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</si>
  <si>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</si>
  <si>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</si>
  <si>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</si>
  <si>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</si>
  <si>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</si>
  <si>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</si>
  <si>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</si>
  <si>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</si>
  <si>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</si>
  <si>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</si>
  <si>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</si>
  <si>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</si>
  <si>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</si>
  <si>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</si>
  <si>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</si>
  <si>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</si>
  <si>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</si>
  <si>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</si>
  <si>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</si>
  <si>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</si>
  <si>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</si>
  <si>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</si>
  <si>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</si>
  <si>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</si>
  <si>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</si>
  <si>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</si>
  <si>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</si>
  <si>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</si>
  <si>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</si>
  <si>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</si>
  <si>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</si>
  <si>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</si>
  <si>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</si>
  <si>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</si>
  <si>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</si>
  <si>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</si>
  <si>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</si>
  <si>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</si>
  <si>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</si>
  <si>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</si>
  <si>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</si>
  <si>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</si>
  <si>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</si>
  <si>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</si>
  <si>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</si>
  <si>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</si>
  <si>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</si>
  <si>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</si>
  <si>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</si>
  <si>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</si>
  <si>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</si>
  <si>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</si>
  <si>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</si>
  <si>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</si>
  <si>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</si>
  <si>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</si>
  <si>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</si>
  <si>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</si>
  <si>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</si>
  <si>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</si>
  <si>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</si>
  <si>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</si>
  <si>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</si>
  <si>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</si>
  <si>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</si>
  <si>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</si>
  <si>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</si>
  <si>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</si>
  <si>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</si>
  <si>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</si>
  <si>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</si>
  <si>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</si>
  <si>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</si>
  <si>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</si>
  <si>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</si>
  <si>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</si>
  <si>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</si>
  <si>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</si>
  <si>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</si>
  <si>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</si>
  <si>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</si>
  <si>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</si>
  <si>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</si>
  <si>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</si>
  <si>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</si>
  <si>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</si>
  <si>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</si>
  <si>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</si>
  <si>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</si>
  <si>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</si>
  <si>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</si>
  <si>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</si>
  <si>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</si>
  <si>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</si>
  <si>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</si>
  <si>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</si>
  <si>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</si>
  <si>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</si>
  <si>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</si>
  <si>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</si>
  <si>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</si>
  <si>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</si>
  <si>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</si>
  <si>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</si>
  <si>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</si>
  <si>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</si>
  <si>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</si>
  <si>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</si>
  <si>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</si>
  <si>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</si>
  <si>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</si>
  <si>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</si>
  <si>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</si>
  <si>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</si>
  <si>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</si>
  <si>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</si>
  <si>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</si>
  <si>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</si>
  <si>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</si>
  <si>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</si>
  <si>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</si>
  <si>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</si>
  <si>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</si>
  <si>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</si>
  <si>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</si>
  <si>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</si>
  <si>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</si>
  <si>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</si>
  <si>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</si>
  <si>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</si>
  <si>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</si>
  <si>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</si>
  <si>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</si>
  <si>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</si>
  <si>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</si>
  <si>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</si>
  <si>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</si>
  <si>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</si>
  <si>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</si>
  <si>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</si>
  <si>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</si>
  <si>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</si>
  <si>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</si>
  <si>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</si>
  <si>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</si>
  <si>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</si>
  <si>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</si>
  <si>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</si>
  <si>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</si>
  <si>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</si>
  <si>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</si>
  <si>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</si>
  <si>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</si>
  <si>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</si>
  <si>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</si>
  <si>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</si>
  <si>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</si>
  <si>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</si>
  <si>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</si>
  <si>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</si>
  <si>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</si>
  <si>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</si>
  <si>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</si>
  <si>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</si>
  <si>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</si>
  <si>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</si>
  <si>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</si>
  <si>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</si>
  <si>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</si>
  <si>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</si>
  <si>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</si>
  <si>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</si>
  <si>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</si>
  <si>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</si>
  <si>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</si>
  <si>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</si>
  <si>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</si>
  <si>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</si>
  <si>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</si>
  <si>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</si>
  <si>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</si>
  <si>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</si>
  <si>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</si>
  <si>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</si>
  <si>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</si>
  <si>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</si>
  <si>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</si>
  <si>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</si>
  <si>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</si>
  <si>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</si>
  <si>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</si>
  <si>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</si>
  <si>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</si>
  <si>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</si>
  <si>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</si>
  <si>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</si>
  <si>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</si>
  <si>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</si>
  <si>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</si>
  <si>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</si>
  <si>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</si>
  <si>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</si>
  <si>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</si>
  <si>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</si>
  <si>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</si>
  <si>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</si>
  <si>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</si>
  <si>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</si>
  <si>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</si>
  <si>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</si>
  <si>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</si>
  <si>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</si>
  <si>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</si>
  <si>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</si>
  <si>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</si>
  <si>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</si>
  <si>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</si>
  <si>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</si>
  <si>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</si>
  <si>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</si>
  <si>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</si>
  <si>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</si>
  <si>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</si>
  <si>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</si>
  <si>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</si>
  <si>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</si>
  <si>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</si>
  <si>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</si>
  <si>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</si>
  <si>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</si>
  <si>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</si>
  <si>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</si>
  <si>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</si>
  <si>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</si>
  <si>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</si>
  <si>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</si>
  <si>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</si>
  <si>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</si>
  <si>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</si>
  <si>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</si>
  <si>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</si>
  <si>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</si>
  <si>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</si>
  <si>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</si>
  <si>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</si>
  <si>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</si>
  <si>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</si>
  <si>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</si>
  <si>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</si>
  <si>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</si>
  <si>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</si>
  <si>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</si>
  <si>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</si>
  <si>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</si>
  <si>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</si>
  <si>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</si>
  <si>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</si>
  <si>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</si>
  <si>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</si>
  <si>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</si>
  <si>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</si>
  <si>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</si>
  <si>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</si>
  <si>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</si>
  <si>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</si>
  <si>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</si>
  <si>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</si>
  <si>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</si>
  <si>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</si>
  <si>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</si>
  <si>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</si>
  <si>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</si>
  <si>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</si>
  <si>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</si>
  <si>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</si>
  <si>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</si>
  <si>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</si>
  <si>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</si>
  <si>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</si>
  <si>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</si>
  <si>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</si>
  <si>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</si>
  <si>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</si>
  <si>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</si>
  <si>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</si>
  <si>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</si>
  <si>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</si>
  <si>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</si>
  <si>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</si>
  <si>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</si>
  <si>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</si>
  <si>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</si>
  <si>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</si>
  <si>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</si>
  <si>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</si>
  <si>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</si>
  <si>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</si>
  <si>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</si>
  <si>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</si>
  <si>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</si>
  <si>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</si>
  <si>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</si>
  <si>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</si>
  <si>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</si>
  <si>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</si>
  <si>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</si>
  <si>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</si>
  <si>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</si>
  <si>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</si>
  <si>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</si>
  <si>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</si>
  <si>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</si>
  <si>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</si>
  <si>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</si>
  <si>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</si>
  <si>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</si>
  <si>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</si>
  <si>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</si>
  <si>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</si>
  <si>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</si>
  <si>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</si>
  <si>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</si>
  <si>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</si>
  <si>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</si>
  <si>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</si>
  <si>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</si>
  <si>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</si>
  <si>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</si>
  <si>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</si>
  <si>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</si>
  <si>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</si>
  <si>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</si>
  <si>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</si>
  <si>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</si>
  <si>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</si>
  <si>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</si>
  <si>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</si>
  <si>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</si>
  <si>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</si>
  <si>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</si>
  <si>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</si>
  <si>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</si>
  <si>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</si>
  <si>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</si>
  <si>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</si>
  <si>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</si>
  <si>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</si>
  <si>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</si>
  <si>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</si>
  <si>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</si>
  <si>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</si>
  <si>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</si>
  <si>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</si>
  <si>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</si>
  <si>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</si>
  <si>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</si>
  <si>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</si>
  <si>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</si>
  <si>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</si>
  <si>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</si>
  <si>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</si>
  <si>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</si>
  <si>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</si>
  <si>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</si>
  <si>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</si>
  <si>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</si>
  <si>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</si>
  <si>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</si>
  <si>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</si>
  <si>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</si>
  <si>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</si>
  <si>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</si>
  <si>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</si>
  <si>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</si>
  <si>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</si>
  <si>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</si>
  <si>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</si>
  <si>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</si>
  <si>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</si>
  <si>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</si>
  <si>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</si>
  <si>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</si>
  <si>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</si>
  <si>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</si>
  <si>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</si>
  <si>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</si>
  <si>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</si>
  <si>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</si>
  <si>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</si>
  <si>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</si>
  <si>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</si>
  <si>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</si>
  <si>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</si>
  <si>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</si>
  <si>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</si>
  <si>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</si>
  <si>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</si>
  <si>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</si>
  <si>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</si>
  <si>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</si>
  <si>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</si>
  <si>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</si>
  <si>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</si>
  <si>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</si>
  <si>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</si>
  <si>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</si>
  <si>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</si>
  <si>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</si>
  <si>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</si>
  <si>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</si>
  <si>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</si>
  <si>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</si>
  <si>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</si>
  <si>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</si>
  <si>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</si>
  <si>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</si>
  <si>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</si>
  <si>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</si>
  <si>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</si>
  <si>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</si>
  <si>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</si>
  <si>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</si>
  <si>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</si>
  <si>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</si>
  <si>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</si>
  <si>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</si>
  <si>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</si>
  <si>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</si>
  <si>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</si>
  <si>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</si>
  <si>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</si>
  <si>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</si>
  <si>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</si>
  <si>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</si>
  <si>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</si>
  <si>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</si>
  <si>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</si>
  <si>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</si>
  <si>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</si>
  <si>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</si>
  <si>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</si>
  <si>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</si>
  <si>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</si>
  <si>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</si>
  <si>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</si>
  <si>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</si>
  <si>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</si>
  <si>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</si>
  <si>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</si>
  <si>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</si>
  <si>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</si>
  <si>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</si>
  <si>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</si>
  <si>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</si>
  <si>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</si>
  <si>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</si>
  <si>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</si>
  <si>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</si>
  <si>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</si>
  <si>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</si>
  <si>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</si>
  <si>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</si>
  <si>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</si>
  <si>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</si>
  <si>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</si>
  <si>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</si>
  <si>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</si>
  <si>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</si>
  <si>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</si>
  <si>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</si>
  <si>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</si>
  <si>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</si>
  <si>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</si>
  <si>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</si>
  <si>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</si>
  <si>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</si>
  <si>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</si>
  <si>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</si>
  <si>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</si>
  <si>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</si>
  <si>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</si>
  <si>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</si>
  <si>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</si>
  <si>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</si>
  <si>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</si>
  <si>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</si>
  <si>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</si>
  <si>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</si>
  <si>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</si>
  <si>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</si>
  <si>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</si>
  <si>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</si>
  <si>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</si>
  <si>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</si>
  <si>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</si>
  <si>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</si>
  <si>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</si>
  <si>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</si>
  <si>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</si>
  <si>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</si>
  <si>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</si>
  <si>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</si>
  <si>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</si>
  <si>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</si>
  <si>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</si>
  <si>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</si>
  <si>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</si>
  <si>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</si>
  <si>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</si>
  <si>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</si>
  <si>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</si>
  <si>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</si>
  <si>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</si>
  <si>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</si>
  <si>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</si>
  <si>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</si>
  <si>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</si>
  <si>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</si>
  <si>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</si>
  <si>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</si>
  <si>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</si>
  <si>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</si>
  <si>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</si>
  <si>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</si>
  <si>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</si>
  <si>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</si>
  <si>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</si>
  <si>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</si>
  <si>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</si>
  <si>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</si>
  <si>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</si>
  <si>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</si>
  <si>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</si>
  <si>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</si>
  <si>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</si>
  <si>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</si>
  <si>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</si>
  <si>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</si>
  <si>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</si>
  <si>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</si>
  <si>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</si>
  <si>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</si>
  <si>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</si>
  <si>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</si>
  <si>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</si>
  <si>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</si>
  <si>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</si>
  <si>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</si>
  <si>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</si>
  <si>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</si>
  <si>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</si>
  <si>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</si>
  <si>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</si>
  <si>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</si>
  <si>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</si>
  <si>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</si>
  <si>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</si>
  <si>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</si>
  <si>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</si>
  <si>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</si>
  <si>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</si>
  <si>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</si>
  <si>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</si>
  <si>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</si>
  <si>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</si>
  <si>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</si>
  <si>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</si>
  <si>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</si>
  <si>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</si>
  <si>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</si>
  <si>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</si>
  <si>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</si>
  <si>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</si>
  <si>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</si>
  <si>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</si>
  <si>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</si>
  <si>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</si>
  <si>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</si>
  <si>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</si>
  <si>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</si>
  <si>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</si>
  <si>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</si>
  <si>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</si>
  <si>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</si>
  <si>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</si>
  <si>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</si>
  <si>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</si>
  <si>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</si>
  <si>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</si>
  <si>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</si>
  <si>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</si>
  <si>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</si>
  <si>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</si>
  <si>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</si>
  <si>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</si>
  <si>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</si>
  <si>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</si>
  <si>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</si>
  <si>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</si>
  <si>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</si>
  <si>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</si>
  <si>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</si>
  <si>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</si>
  <si>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</si>
  <si>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</si>
  <si>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</si>
  <si>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</si>
  <si>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</si>
  <si>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</si>
  <si>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</si>
  <si>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</si>
  <si>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</si>
  <si>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</si>
  <si>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</si>
  <si>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</si>
  <si>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</si>
  <si>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</si>
  <si>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</si>
  <si>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</si>
  <si>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</si>
  <si>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</si>
  <si>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</si>
  <si>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</si>
  <si>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</si>
  <si>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</si>
  <si>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</si>
  <si>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</si>
  <si>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</si>
  <si>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</si>
  <si>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</si>
  <si>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</si>
  <si>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</si>
  <si>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</si>
  <si>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</si>
  <si>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</si>
  <si>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</si>
  <si>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</si>
  <si>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</si>
  <si>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</si>
  <si>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</si>
  <si>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</si>
  <si>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</si>
  <si>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</si>
  <si>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</si>
  <si>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</si>
  <si>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</si>
  <si>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</si>
  <si>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</si>
  <si>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</si>
  <si>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</si>
  <si>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</si>
  <si>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</si>
  <si>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</si>
  <si>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</si>
  <si>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</si>
  <si>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</si>
  <si>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</si>
  <si>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</si>
  <si>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</si>
  <si>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</si>
  <si>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</si>
  <si>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</si>
  <si>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</si>
  <si>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</si>
  <si>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</si>
  <si>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</si>
  <si>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</si>
  <si>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</si>
  <si>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</si>
  <si>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</si>
  <si>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</si>
  <si>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</si>
  <si>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</si>
  <si>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</si>
  <si>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</si>
  <si>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</si>
  <si>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</si>
  <si>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</si>
  <si>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</si>
  <si>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</si>
  <si>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</si>
  <si>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</si>
  <si>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</si>
  <si>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</si>
  <si>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</si>
  <si>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</si>
  <si>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</si>
  <si>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</si>
  <si>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</si>
  <si>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</si>
  <si>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</si>
  <si>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</si>
  <si>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</si>
  <si>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</si>
  <si>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</si>
  <si>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</si>
  <si>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</si>
  <si>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</si>
  <si>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</si>
  <si>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</si>
  <si>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</si>
  <si>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</si>
  <si>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</si>
  <si>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</si>
  <si>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</si>
  <si>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</si>
  <si>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</si>
  <si>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</si>
  <si>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</si>
  <si>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</si>
  <si>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</si>
  <si>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</si>
  <si>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</si>
  <si>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</si>
  <si>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</si>
  <si>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</si>
  <si>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</si>
  <si>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</si>
  <si>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</si>
  <si>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</si>
  <si>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</si>
  <si>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</si>
  <si>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</si>
  <si>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</si>
  <si>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</si>
  <si>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</si>
  <si>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</si>
  <si>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</si>
  <si>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</si>
  <si>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</si>
  <si>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</si>
  <si>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</si>
  <si>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</si>
  <si>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</si>
  <si>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</si>
  <si>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</si>
  <si>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</si>
  <si>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</si>
  <si>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</si>
  <si>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</si>
  <si>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</si>
  <si>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</si>
  <si>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</si>
  <si>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</si>
  <si>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</si>
  <si>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</si>
  <si>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</si>
  <si>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</si>
  <si>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</si>
  <si>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</si>
  <si>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</si>
  <si>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</si>
  <si>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</si>
  <si>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</si>
  <si>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</si>
  <si>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</si>
  <si>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</si>
  <si>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</si>
  <si>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</si>
  <si>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</si>
  <si>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</si>
  <si>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</si>
  <si>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</si>
  <si>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</si>
  <si>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</si>
  <si>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</si>
  <si>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</si>
  <si>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</si>
  <si>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</si>
  <si>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</si>
  <si>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</si>
  <si>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</si>
  <si>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</si>
  <si>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</si>
  <si>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</si>
  <si>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</si>
  <si>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</si>
  <si>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</si>
  <si>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</si>
  <si>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</si>
  <si>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</si>
  <si>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</si>
  <si>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</si>
  <si>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</si>
  <si>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</si>
  <si>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</si>
  <si>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</si>
  <si>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</si>
  <si>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</si>
  <si>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</si>
  <si>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</si>
  <si>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</si>
  <si>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</si>
  <si>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</si>
  <si>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</si>
  <si>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</si>
  <si>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</si>
  <si>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</si>
  <si>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</si>
  <si>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</si>
  <si>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</si>
  <si>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</si>
  <si>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</si>
  <si>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</si>
  <si>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</si>
  <si>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</si>
  <si>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</si>
  <si>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</si>
  <si>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</si>
  <si>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</si>
  <si>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</si>
  <si>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</si>
  <si>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</si>
  <si>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</si>
  <si>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</si>
  <si>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</si>
  <si>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</si>
  <si>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</si>
  <si>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</si>
  <si>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</si>
  <si>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</si>
  <si>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</si>
  <si>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</si>
  <si>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</si>
  <si>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</si>
  <si>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</si>
  <si>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</si>
  <si>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</si>
  <si>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</si>
  <si>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</si>
  <si>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</si>
  <si>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</si>
  <si>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</si>
  <si>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</si>
  <si>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</si>
  <si>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</si>
  <si>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</si>
  <si>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</si>
  <si>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</si>
  <si>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</si>
  <si>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</si>
  <si>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</si>
  <si>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</si>
  <si>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</si>
  <si>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</si>
  <si>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</si>
  <si>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</si>
  <si>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</si>
  <si>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</si>
  <si>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</si>
  <si>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</si>
  <si>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</si>
  <si>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</si>
  <si>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</si>
  <si>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</si>
  <si>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</si>
  <si>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</si>
  <si>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</si>
  <si>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</si>
  <si>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</si>
  <si>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</si>
  <si>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</si>
  <si>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</si>
  <si>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</si>
  <si>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</si>
  <si>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</si>
  <si>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</si>
  <si>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</si>
  <si>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</si>
  <si>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</si>
  <si>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</si>
  <si>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</si>
  <si>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</si>
  <si>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</si>
  <si>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</si>
  <si>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</si>
  <si>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</si>
  <si>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</si>
  <si>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</si>
  <si>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</si>
  <si>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</si>
  <si>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</si>
  <si>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</si>
  <si>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</si>
  <si>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</si>
  <si>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</si>
  <si>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</si>
  <si>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</si>
  <si>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</si>
  <si>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</si>
  <si>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</si>
  <si>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</si>
  <si>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</si>
  <si>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</si>
  <si>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</si>
  <si>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</si>
  <si>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</si>
  <si>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</si>
  <si>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</si>
  <si>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</si>
  <si>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</si>
  <si>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</si>
  <si>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</si>
  <si>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</si>
  <si>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</si>
  <si>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</si>
  <si>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</si>
  <si>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</si>
  <si>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</si>
  <si>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</si>
  <si>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</si>
  <si>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</si>
  <si>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</si>
  <si>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</si>
  <si>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</si>
  <si>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</si>
  <si>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</si>
  <si>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</si>
  <si>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</si>
  <si>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</si>
  <si>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</si>
  <si>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</si>
  <si>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</si>
  <si>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</si>
  <si>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</si>
  <si>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</si>
  <si>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</si>
  <si>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</si>
  <si>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</si>
  <si>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</si>
  <si>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</si>
  <si>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</si>
  <si>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</si>
  <si>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</si>
  <si>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</si>
  <si>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</si>
  <si>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</si>
  <si>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</si>
  <si>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</si>
  <si>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</si>
  <si>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</si>
  <si>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</si>
  <si>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</si>
  <si>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</si>
  <si>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</si>
  <si>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</si>
  <si>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</si>
  <si>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</si>
  <si>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</si>
  <si>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</si>
  <si>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</si>
  <si>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</si>
  <si>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</si>
  <si>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</si>
  <si>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</si>
  <si>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</si>
  <si>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</si>
  <si>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</si>
  <si>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</si>
  <si>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</si>
  <si>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</si>
  <si>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</si>
  <si>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</si>
  <si>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</si>
  <si>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</si>
  <si>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</si>
  <si>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</si>
  <si>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</si>
  <si>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</si>
  <si>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</si>
  <si>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</si>
  <si>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</si>
  <si>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</si>
  <si>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</si>
  <si>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</si>
  <si>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</si>
  <si>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</si>
  <si>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</si>
  <si>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</si>
  <si>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</si>
  <si>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</si>
  <si>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</si>
  <si>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</si>
  <si>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</si>
  <si>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</si>
  <si>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</si>
  <si>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</si>
  <si>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</si>
  <si>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</si>
  <si>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</si>
  <si>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</si>
  <si>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</si>
  <si>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</si>
  <si>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</si>
  <si>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</si>
  <si>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</si>
  <si>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</si>
  <si>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</si>
  <si>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</si>
  <si>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</si>
  <si>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</si>
  <si>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</si>
  <si>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</si>
  <si>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</si>
  <si>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</si>
  <si>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</si>
  <si>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</si>
  <si>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</si>
  <si>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</si>
  <si>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</si>
  <si>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</si>
  <si>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</si>
  <si>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</si>
  <si>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</si>
  <si>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</si>
  <si>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</si>
  <si>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</si>
  <si>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</si>
  <si>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</si>
  <si>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</si>
  <si>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</si>
  <si>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</si>
  <si>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</si>
  <si>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</si>
  <si>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</si>
  <si>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</si>
  <si>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</si>
  <si>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</si>
  <si>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</si>
  <si>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</si>
  <si>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</si>
  <si>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</si>
  <si>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</si>
  <si>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</si>
  <si>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</si>
  <si>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</si>
  <si>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</si>
  <si>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</si>
  <si>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</si>
  <si>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</si>
  <si>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</si>
  <si>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</si>
  <si>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</si>
  <si>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</si>
  <si>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</si>
  <si>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</si>
  <si>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</si>
  <si>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</si>
  <si>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</si>
  <si>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</si>
  <si>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</si>
  <si>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</si>
  <si>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</si>
  <si>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</si>
  <si>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</si>
  <si>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</si>
  <si>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</si>
  <si>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</si>
  <si>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</si>
  <si>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</si>
  <si>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</si>
  <si>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</si>
  <si>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</si>
  <si>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</si>
  <si>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</si>
  <si>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</si>
  <si>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</si>
  <si>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</si>
  <si>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</si>
  <si>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</si>
  <si>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</si>
  <si>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</si>
  <si>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</si>
  <si>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</si>
  <si>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</si>
  <si>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</si>
  <si>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</si>
  <si>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</si>
  <si>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</si>
  <si>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</si>
  <si>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</si>
  <si>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</si>
  <si>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</si>
  <si>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</si>
  <si>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</si>
  <si>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</si>
  <si>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</si>
  <si>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</si>
  <si>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</si>
  <si>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</si>
  <si>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</si>
  <si>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</si>
  <si>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</si>
  <si>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</si>
  <si>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</si>
  <si>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</si>
  <si>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</si>
  <si>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</si>
  <si>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</si>
  <si>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</si>
  <si>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</si>
  <si>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</si>
  <si>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</si>
  <si>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</si>
  <si>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</si>
  <si>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</si>
  <si>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</si>
  <si>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</si>
  <si>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</si>
  <si>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</si>
  <si>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</si>
  <si>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</si>
  <si>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</si>
  <si>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</si>
  <si>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</si>
  <si>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</si>
  <si>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</si>
  <si>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</si>
  <si>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</si>
  <si>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</si>
  <si>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</si>
  <si>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</si>
  <si>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</si>
  <si>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</si>
  <si>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</si>
  <si>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</si>
  <si>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</si>
  <si>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</si>
  <si>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</si>
  <si>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</si>
  <si>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</si>
  <si>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</si>
  <si>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</si>
  <si>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</si>
  <si>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</si>
  <si>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</si>
  <si>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</si>
  <si>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</si>
  <si>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</si>
  <si>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</si>
  <si>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</si>
  <si>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</si>
  <si>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</si>
  <si>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</si>
  <si>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</si>
  <si>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</si>
  <si>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</si>
  <si>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</si>
  <si>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</si>
  <si>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</si>
  <si>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</si>
  <si>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</si>
  <si>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</si>
  <si>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</si>
  <si>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</si>
  <si>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</si>
  <si>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</si>
  <si>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</si>
  <si>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</si>
  <si>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</si>
  <si>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</si>
  <si>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</si>
  <si>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</si>
  <si>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</si>
  <si>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</si>
  <si>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</si>
  <si>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</si>
  <si>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</si>
  <si>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</si>
  <si>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</si>
  <si>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</si>
  <si>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</si>
  <si>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</si>
  <si>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</si>
  <si>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</si>
  <si>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</si>
  <si>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</si>
  <si>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</si>
  <si>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</si>
  <si>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</si>
  <si>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</si>
  <si>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</si>
  <si>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</si>
  <si>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</si>
  <si>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</si>
  <si>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</si>
  <si>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</si>
  <si>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</si>
  <si>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</si>
  <si>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</si>
  <si>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</si>
  <si>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</si>
  <si>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</si>
  <si>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</si>
  <si>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</si>
  <si>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</si>
  <si>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</si>
  <si>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</si>
  <si>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</si>
  <si>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</si>
  <si>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</si>
  <si>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</si>
  <si>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</si>
  <si>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</si>
  <si>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</si>
  <si>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</si>
  <si>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</si>
  <si>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</si>
  <si>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</si>
  <si>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</si>
  <si>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</si>
  <si>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</si>
  <si>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</si>
  <si>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</si>
  <si>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</si>
  <si>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</si>
  <si>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</si>
  <si>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</si>
  <si>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</si>
  <si>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</si>
  <si>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</si>
  <si>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</si>
  <si>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</si>
  <si>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</si>
  <si>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</si>
  <si>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</si>
  <si>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</si>
  <si>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</si>
  <si>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</si>
  <si>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</si>
  <si>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</si>
  <si>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</si>
  <si>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</si>
  <si>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</si>
  <si>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</si>
  <si>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</si>
  <si>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</si>
  <si>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</si>
  <si>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</si>
  <si>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</si>
  <si>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</si>
  <si>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</si>
  <si>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</si>
  <si>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</si>
  <si>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</si>
  <si>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</si>
  <si>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</si>
  <si>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</si>
  <si>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</si>
  <si>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</si>
  <si>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</si>
  <si>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</si>
  <si>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</si>
  <si>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</si>
  <si>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</si>
  <si>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</si>
  <si>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</si>
  <si>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</si>
  <si>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</si>
  <si>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</si>
  <si>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</si>
  <si>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</si>
  <si>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</si>
  <si>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</si>
  <si>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</si>
  <si>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</si>
  <si>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</si>
  <si>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</si>
  <si>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</si>
  <si>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</si>
  <si>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</si>
  <si>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</si>
  <si>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</si>
  <si>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</si>
  <si>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</si>
  <si>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</si>
  <si>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</si>
  <si>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</si>
  <si>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</si>
  <si>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</si>
  <si>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</si>
  <si>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</si>
  <si>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</si>
  <si>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</si>
  <si>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</si>
  <si>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</si>
  <si>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</si>
  <si>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</si>
  <si>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</si>
  <si>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</si>
  <si>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</si>
  <si>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</si>
  <si>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</si>
  <si>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</si>
  <si>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</si>
  <si>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</si>
  <si>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</si>
  <si>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</si>
  <si>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</si>
  <si>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</si>
  <si>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</si>
  <si>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</si>
  <si>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</si>
  <si>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</si>
  <si>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</si>
  <si>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</si>
  <si>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</si>
  <si>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</si>
  <si>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</si>
  <si>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</si>
  <si>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</si>
  <si>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</si>
  <si>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</si>
  <si>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</si>
  <si>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</si>
  <si>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</si>
  <si>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</si>
  <si>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</si>
  <si>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</si>
  <si>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</si>
  <si>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</si>
  <si>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</si>
  <si>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</si>
  <si>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</si>
  <si>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</si>
  <si>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</si>
  <si>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</si>
  <si>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</si>
  <si>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</si>
  <si>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</si>
  <si>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</si>
  <si>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</si>
  <si>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</si>
  <si>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</si>
  <si>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</si>
  <si>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</si>
  <si>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</si>
  <si>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</si>
  <si>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</si>
  <si>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</si>
  <si>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</si>
  <si>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</si>
  <si>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</si>
  <si>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</si>
  <si>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</si>
  <si>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</si>
  <si>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</si>
  <si>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</si>
  <si>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</si>
  <si>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</si>
  <si>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</si>
  <si>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</si>
  <si>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</si>
  <si>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</si>
  <si>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</si>
  <si>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</si>
  <si>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</si>
  <si>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</si>
  <si>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</si>
  <si>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</si>
  <si>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</si>
  <si>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</si>
  <si>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</si>
  <si>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</si>
  <si>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</si>
  <si>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</si>
  <si>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</si>
  <si>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</si>
  <si>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</si>
  <si>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</si>
  <si>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</si>
  <si>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</si>
  <si>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</si>
  <si>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</si>
  <si>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</si>
  <si>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</si>
  <si>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</si>
  <si>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</si>
  <si>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</si>
  <si>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</si>
  <si>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</si>
  <si>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</si>
  <si>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</si>
  <si>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</si>
  <si>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</si>
  <si>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</si>
  <si>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</si>
  <si>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</si>
  <si>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</si>
  <si>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</si>
  <si>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</si>
  <si>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</si>
  <si>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</si>
  <si>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</si>
  <si>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</si>
  <si>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</si>
  <si>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</si>
  <si>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</si>
  <si>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</si>
  <si>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</si>
  <si>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</si>
  <si>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</si>
  <si>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</si>
  <si>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</si>
  <si>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</si>
  <si>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</si>
  <si>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</si>
  <si>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</si>
  <si>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</si>
  <si>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</si>
  <si>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</si>
  <si>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</si>
  <si>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</si>
  <si>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</si>
  <si>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</si>
  <si>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</si>
  <si>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</si>
  <si>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</si>
  <si>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</si>
  <si>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</si>
  <si>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</si>
  <si>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</si>
  <si>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</si>
  <si>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</si>
  <si>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</si>
  <si>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</si>
  <si>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</si>
  <si>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</si>
  <si>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</si>
  <si>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</si>
  <si>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</si>
  <si>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</si>
  <si>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</si>
  <si>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</si>
  <si>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</si>
  <si>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</si>
  <si>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</si>
  <si>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</si>
  <si>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</si>
  <si>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</si>
  <si>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</si>
  <si>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</si>
  <si>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</si>
  <si>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</si>
  <si>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</si>
  <si>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</si>
  <si>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</si>
  <si>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</si>
  <si>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</si>
  <si>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</si>
  <si>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</si>
  <si>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</si>
  <si>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</si>
  <si>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</si>
  <si>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</si>
  <si>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</si>
  <si>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</si>
  <si>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</si>
  <si>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</si>
  <si>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</si>
  <si>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</si>
  <si>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</si>
  <si>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</si>
  <si>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</si>
  <si>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</si>
  <si>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</si>
  <si>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</si>
  <si>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</si>
  <si>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</si>
  <si>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</si>
  <si>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</si>
  <si>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</si>
  <si>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</si>
  <si>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</si>
  <si>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</si>
  <si>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</si>
  <si>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</si>
  <si>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</si>
  <si>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</si>
  <si>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</si>
  <si>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</si>
  <si>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</si>
  <si>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</si>
  <si>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</si>
  <si>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</si>
  <si>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</si>
  <si>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</si>
  <si>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</si>
  <si>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</si>
  <si>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</si>
  <si>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</si>
  <si>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</si>
  <si>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</si>
  <si>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</si>
  <si>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</si>
  <si>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</si>
  <si>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</si>
  <si>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</si>
  <si>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</si>
  <si>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</si>
  <si>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</si>
  <si>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</si>
  <si>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</si>
  <si>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</si>
  <si>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</si>
  <si>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</si>
  <si>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</si>
  <si>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</si>
  <si>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</si>
  <si>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</si>
  <si>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</si>
  <si>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</si>
  <si>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</si>
  <si>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</si>
  <si>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</si>
  <si>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</si>
  <si>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</si>
  <si>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</si>
  <si>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</si>
  <si>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</si>
  <si>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</si>
  <si>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</si>
  <si>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</si>
  <si>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</si>
  <si>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</si>
  <si>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</si>
  <si>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</si>
  <si>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</si>
  <si>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</si>
  <si>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</si>
  <si>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</si>
  <si>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</si>
  <si>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</si>
  <si>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</si>
  <si>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</si>
  <si>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</si>
  <si>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</si>
  <si>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</si>
  <si>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</si>
  <si>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</si>
  <si>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</si>
  <si>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</si>
  <si>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</si>
  <si>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</si>
  <si>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</si>
  <si>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</si>
  <si>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</si>
  <si>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</si>
  <si>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</si>
  <si>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</si>
  <si>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</si>
  <si>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</si>
  <si>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</si>
  <si>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</si>
  <si>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</si>
  <si>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</si>
  <si>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</si>
  <si>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</si>
  <si>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</si>
  <si>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</si>
  <si>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</si>
  <si>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</si>
  <si>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</si>
  <si>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</si>
  <si>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</si>
  <si>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</si>
  <si>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</si>
  <si>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</si>
  <si>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</si>
  <si>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</si>
  <si>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</si>
  <si>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</si>
  <si>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</si>
  <si>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</si>
  <si>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</si>
  <si>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</si>
  <si>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</si>
  <si>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</si>
  <si>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</si>
  <si>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</si>
  <si>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</si>
  <si>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</si>
  <si>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</si>
  <si>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</si>
  <si>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</si>
  <si>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</si>
  <si>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</si>
  <si>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</si>
  <si>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</si>
  <si>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</si>
  <si>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</si>
  <si>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</si>
  <si>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</si>
  <si>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</si>
  <si>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</si>
  <si>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</si>
  <si>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</si>
  <si>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</si>
  <si>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</si>
  <si>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</si>
  <si>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</si>
  <si>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</si>
  <si>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</si>
  <si>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</si>
  <si>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</si>
  <si>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</si>
  <si>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</si>
  <si>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</si>
  <si>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</si>
  <si>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</si>
  <si>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</si>
  <si>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</si>
  <si>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</si>
  <si>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</si>
  <si>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</si>
  <si>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</si>
  <si>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</si>
  <si>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</si>
  <si>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</si>
  <si>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</si>
  <si>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</si>
  <si>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</si>
  <si>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</si>
  <si>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</si>
  <si>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</si>
  <si>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</si>
  <si>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</si>
  <si>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</si>
  <si>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</si>
  <si>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</si>
  <si>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</si>
  <si>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</si>
  <si>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</si>
  <si>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</si>
  <si>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</si>
  <si>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</si>
  <si>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</si>
  <si>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</si>
  <si>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</si>
  <si>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</si>
  <si>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</si>
  <si>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</si>
  <si>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</si>
  <si>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</si>
  <si>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</si>
  <si>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</si>
  <si>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</si>
  <si>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</si>
  <si>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</si>
  <si>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</si>
  <si>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</si>
  <si>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</si>
  <si>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</si>
  <si>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</si>
  <si>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</si>
  <si>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</si>
  <si>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</si>
  <si>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</si>
  <si>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</si>
  <si>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</si>
  <si>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</si>
  <si>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</si>
  <si>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</si>
  <si>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</si>
  <si>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</si>
  <si>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</si>
  <si>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</si>
  <si>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</si>
  <si>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</si>
  <si>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</si>
  <si>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</si>
  <si>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</si>
  <si>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</si>
  <si>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</si>
  <si>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</si>
  <si>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</si>
  <si>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</si>
  <si>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</si>
  <si>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</si>
  <si>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</si>
  <si>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</si>
  <si>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</si>
  <si>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</si>
  <si>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</si>
  <si>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</si>
  <si>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</si>
  <si>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</si>
  <si>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</si>
  <si>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</si>
  <si>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</si>
  <si>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</si>
  <si>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</si>
  <si>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</si>
  <si>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</si>
  <si>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</si>
  <si>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</si>
  <si>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</si>
  <si>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</si>
  <si>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</si>
  <si>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</si>
  <si>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</si>
  <si>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</si>
  <si>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</si>
  <si>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</si>
  <si>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</si>
  <si>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</si>
  <si>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</si>
  <si>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</si>
  <si>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</si>
  <si>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</si>
  <si>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</si>
  <si>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</si>
  <si>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</si>
  <si>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</si>
  <si>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</si>
  <si>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</si>
  <si>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</si>
  <si>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</si>
  <si>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</si>
  <si>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</si>
  <si>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</si>
  <si>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</si>
  <si>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</si>
  <si>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</si>
  <si>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</si>
  <si>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</si>
  <si>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</si>
  <si>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</si>
  <si>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</si>
  <si>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</si>
  <si>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</si>
  <si>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</si>
  <si>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</si>
  <si>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</si>
  <si>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</si>
  <si>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</si>
  <si>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</si>
  <si>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</si>
  <si>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</si>
  <si>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</si>
  <si>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</si>
  <si>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</si>
  <si>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</si>
  <si>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</si>
  <si>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</si>
  <si>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</si>
  <si>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</si>
  <si>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</si>
  <si>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</si>
  <si>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</si>
  <si>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</si>
  <si>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</si>
  <si>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</si>
  <si>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</si>
  <si>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</si>
  <si>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</si>
  <si>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</si>
  <si>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</si>
  <si>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</si>
  <si>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</si>
  <si>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</si>
  <si>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</si>
  <si>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</si>
  <si>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</si>
  <si>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</si>
  <si>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</si>
  <si>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</si>
  <si>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</si>
  <si>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</si>
  <si>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</si>
  <si>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</si>
  <si>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</si>
  <si>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</si>
  <si>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</si>
  <si>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</si>
  <si>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</si>
  <si>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</si>
  <si>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</si>
  <si>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</si>
  <si>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</si>
  <si>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</si>
  <si>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</si>
  <si>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</si>
  <si>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</si>
  <si>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</si>
  <si>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</si>
  <si>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</si>
  <si>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</si>
  <si>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</si>
  <si>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</si>
  <si>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</si>
  <si>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</si>
  <si>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</si>
  <si>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</si>
  <si>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</si>
  <si>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</si>
  <si>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</si>
  <si>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</si>
  <si>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</si>
  <si>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</si>
  <si>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</si>
  <si>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</si>
  <si>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</si>
  <si>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</si>
  <si>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</si>
  <si>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</si>
  <si>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</si>
  <si>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</si>
  <si>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</si>
  <si>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</si>
  <si>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</si>
  <si>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</si>
  <si>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</si>
  <si>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</si>
  <si>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</si>
  <si>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</si>
  <si>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</si>
  <si>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</si>
  <si>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</si>
  <si>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</si>
  <si>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</si>
  <si>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</si>
  <si>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</si>
  <si>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</si>
  <si>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</si>
  <si>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</si>
  <si>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</si>
  <si>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</si>
  <si>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</si>
  <si>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</si>
  <si>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</si>
  <si>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</si>
  <si>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</si>
  <si>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</si>
  <si>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</si>
  <si>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</si>
  <si>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</si>
  <si>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</si>
  <si>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</si>
  <si>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</si>
  <si>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</si>
  <si>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</si>
  <si>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</si>
  <si>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</si>
  <si>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</si>
  <si>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</si>
  <si>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</si>
  <si>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</si>
  <si>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</si>
  <si>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</si>
  <si>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</si>
  <si>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</si>
  <si>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</si>
  <si>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</si>
  <si>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</si>
  <si>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</si>
  <si>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</si>
  <si>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</si>
  <si>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</si>
  <si>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</si>
  <si>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</si>
  <si>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</si>
  <si>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</si>
  <si>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</si>
  <si>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</si>
  <si>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</si>
  <si>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</si>
  <si>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</si>
  <si>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</si>
  <si>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</si>
  <si>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</si>
  <si>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</si>
  <si>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</si>
  <si>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</si>
  <si>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</si>
  <si>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</si>
  <si>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</si>
  <si>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</si>
  <si>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</si>
  <si>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</si>
  <si>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</si>
  <si>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</si>
  <si>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</si>
  <si>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</si>
  <si>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</si>
  <si>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</si>
  <si>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</si>
  <si>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</si>
  <si>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</si>
  <si>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</si>
  <si>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</si>
  <si>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</si>
  <si>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</si>
  <si>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</si>
  <si>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</si>
  <si>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</si>
  <si>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</si>
  <si>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</si>
  <si>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</si>
  <si>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</si>
  <si>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</si>
  <si>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</si>
  <si>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</si>
  <si>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</si>
  <si>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</si>
  <si>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</si>
  <si>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</si>
  <si>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</si>
  <si>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</si>
  <si>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</si>
  <si>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</si>
  <si>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</si>
  <si>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</si>
  <si>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</si>
  <si>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</si>
  <si>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</si>
  <si>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</si>
  <si>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</si>
  <si>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</si>
  <si>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</si>
  <si>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</si>
  <si>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</si>
  <si>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</si>
  <si>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</si>
  <si>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</si>
  <si>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</si>
  <si>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</si>
  <si>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</si>
  <si>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</si>
  <si>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</si>
  <si>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</si>
  <si>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</si>
  <si>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</si>
  <si>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</si>
  <si>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</si>
  <si>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</si>
  <si>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</si>
  <si>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</si>
  <si>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</si>
  <si>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</si>
  <si>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</si>
  <si>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</si>
  <si>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</si>
  <si>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</si>
  <si>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</si>
  <si>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</si>
  <si>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</si>
  <si>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</si>
  <si>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</si>
  <si>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</si>
  <si>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</si>
  <si>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</si>
  <si>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</si>
  <si>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</si>
  <si>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</si>
  <si>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</si>
  <si>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</si>
  <si>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</si>
  <si>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</si>
  <si>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</si>
  <si>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</si>
  <si>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</si>
  <si>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</si>
  <si>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</si>
  <si>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</si>
  <si>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</si>
  <si>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</si>
  <si>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</si>
  <si>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</si>
  <si>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</si>
  <si>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</si>
  <si>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</si>
  <si>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</si>
  <si>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</si>
  <si>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</si>
  <si>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</si>
  <si>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</si>
  <si>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</si>
  <si>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</si>
  <si>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</si>
  <si>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</si>
  <si>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</si>
  <si>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</si>
  <si>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</si>
  <si>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</si>
  <si>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</si>
  <si>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</si>
  <si>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</si>
  <si>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</si>
  <si>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</si>
  <si>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</si>
  <si>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</si>
  <si>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</si>
  <si>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</si>
  <si>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</si>
  <si>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</si>
  <si>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</si>
  <si>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</si>
  <si>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</si>
  <si>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</si>
  <si>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</si>
  <si>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</si>
  <si>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</si>
  <si>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</si>
  <si>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</si>
  <si>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</si>
  <si>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</si>
  <si>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</si>
  <si>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</si>
  <si>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</si>
  <si>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</si>
  <si>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</si>
  <si>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</si>
  <si>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</si>
  <si>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</si>
  <si>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</si>
  <si>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</si>
  <si>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</si>
  <si>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</si>
  <si>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</si>
  <si>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</si>
  <si>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</si>
  <si>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</si>
  <si>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</si>
  <si>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</si>
  <si>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</si>
  <si>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</si>
  <si>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</si>
  <si>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</si>
  <si>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</si>
  <si>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</si>
  <si>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</si>
  <si>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</si>
  <si>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</si>
  <si>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</si>
  <si>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</si>
  <si>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</si>
  <si>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</si>
  <si>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</si>
  <si>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</si>
  <si>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</si>
  <si>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</si>
  <si>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</si>
  <si>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</si>
  <si>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</si>
  <si>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</si>
  <si>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</si>
  <si>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</si>
  <si>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</si>
  <si>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</si>
  <si>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</si>
  <si>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</si>
  <si>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</si>
  <si>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</si>
  <si>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</si>
  <si>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</si>
  <si>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</si>
  <si>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</si>
  <si>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</si>
  <si>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</si>
  <si>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</si>
  <si>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</si>
  <si>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</si>
  <si>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</si>
  <si>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</si>
  <si>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</si>
  <si>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</si>
  <si>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</si>
  <si>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</si>
  <si>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</si>
  <si>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</si>
  <si>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</si>
  <si>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</si>
  <si>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</si>
  <si>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</si>
  <si>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</si>
  <si>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</si>
  <si>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</si>
  <si>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</si>
  <si>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</si>
  <si>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</si>
  <si>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</si>
  <si>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</si>
  <si>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</si>
  <si>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</si>
  <si>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</si>
  <si>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</si>
  <si>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</si>
  <si>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</si>
  <si>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</si>
  <si>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</si>
  <si>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</si>
  <si>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</si>
  <si>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</si>
  <si>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</si>
  <si>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</si>
  <si>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</si>
  <si>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</si>
  <si>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</si>
  <si>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</si>
  <si>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</si>
  <si>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</si>
  <si>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</si>
  <si>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</si>
  <si>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</si>
  <si>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</si>
  <si>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</si>
  <si>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</si>
  <si>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</si>
  <si>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</si>
  <si>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</si>
  <si>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</si>
  <si>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</si>
  <si>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</si>
  <si>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</si>
  <si>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</si>
  <si>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</si>
  <si>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</si>
  <si>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</si>
  <si>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</si>
  <si>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</si>
  <si>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</si>
  <si>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</si>
  <si>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</si>
  <si>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</si>
  <si>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</si>
  <si>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</si>
  <si>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</si>
  <si>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</si>
  <si>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</si>
  <si>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</si>
  <si>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</si>
  <si>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</si>
  <si>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</si>
  <si>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</si>
  <si>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</si>
  <si>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</si>
  <si>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</si>
  <si>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</si>
  <si>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</si>
  <si>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</si>
  <si>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</si>
  <si>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</si>
  <si>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</si>
  <si>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</si>
  <si>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</si>
  <si>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</si>
  <si>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</si>
  <si>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</si>
  <si>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</si>
  <si>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</si>
  <si>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</si>
  <si>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</si>
  <si>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</si>
  <si>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</si>
  <si>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</si>
  <si>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</si>
  <si>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</si>
  <si>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</si>
  <si>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</si>
  <si>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</si>
  <si>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</si>
  <si>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</si>
  <si>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</si>
  <si>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</si>
  <si>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</si>
  <si>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</si>
  <si>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</si>
  <si>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</si>
  <si>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</si>
  <si>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</si>
  <si>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</si>
  <si>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</si>
  <si>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</si>
  <si>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</si>
  <si>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</si>
  <si>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</si>
  <si>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</si>
  <si>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</si>
  <si>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</si>
  <si>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</si>
  <si>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</si>
  <si>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</si>
  <si>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</si>
  <si>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</si>
  <si>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</si>
  <si>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</si>
  <si>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</si>
  <si>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</si>
  <si>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</si>
  <si>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</si>
  <si>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</si>
  <si>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</si>
  <si>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</si>
  <si>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</si>
  <si>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</si>
  <si>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</si>
  <si>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</si>
  <si>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</si>
  <si>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</si>
  <si>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</si>
  <si>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</si>
  <si>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</si>
  <si>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</si>
  <si>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</si>
  <si>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</si>
  <si>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</si>
  <si>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</si>
  <si>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</si>
  <si>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</si>
  <si>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</si>
  <si>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</si>
  <si>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</si>
  <si>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</si>
  <si>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</si>
  <si>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</si>
  <si>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</si>
  <si>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</si>
  <si>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</si>
  <si>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</si>
  <si>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</si>
  <si>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</si>
  <si>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</si>
  <si>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</si>
  <si>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</si>
  <si>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</si>
  <si>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</si>
  <si>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</si>
  <si>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</si>
  <si>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</si>
  <si>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</si>
  <si>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</si>
  <si>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</si>
  <si>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</si>
  <si>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</si>
  <si>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</si>
  <si>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</si>
  <si>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</si>
  <si>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</si>
  <si>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</si>
  <si>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</si>
  <si>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</si>
  <si>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</si>
  <si>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</si>
  <si>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</si>
  <si>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</si>
  <si>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</si>
  <si>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</si>
  <si>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</si>
  <si>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</si>
  <si>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</si>
  <si>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</si>
  <si>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</si>
  <si>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</si>
  <si>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</si>
  <si>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</si>
  <si>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</si>
  <si>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</si>
  <si>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</si>
  <si>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</si>
  <si>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</si>
  <si>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</si>
  <si>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</si>
  <si>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</si>
  <si>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</si>
  <si>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</si>
  <si>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</si>
  <si>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</si>
  <si>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</si>
  <si>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</si>
  <si>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</si>
  <si>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</si>
  <si>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</si>
  <si>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</si>
  <si>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</si>
  <si>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</si>
  <si>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</si>
  <si>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</si>
  <si>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</si>
  <si>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</si>
  <si>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</si>
  <si>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</si>
  <si>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</si>
  <si>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</si>
  <si>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</si>
  <si>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</si>
  <si>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</si>
  <si>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</si>
  <si>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</si>
  <si>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</si>
  <si>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</si>
  <si>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</si>
  <si>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</si>
  <si>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</si>
  <si>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</si>
  <si>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</si>
  <si>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</si>
  <si>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</si>
  <si>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</si>
  <si>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</si>
  <si>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</si>
  <si>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</si>
  <si>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</si>
  <si>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</si>
  <si>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</si>
  <si>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</si>
  <si>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</si>
  <si>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</si>
  <si>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</si>
  <si>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</si>
  <si>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</si>
  <si>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</si>
  <si>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</si>
  <si>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</si>
  <si>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</si>
  <si>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</si>
  <si>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</si>
  <si>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</si>
  <si>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</si>
  <si>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</si>
  <si>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</si>
  <si>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</si>
  <si>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</si>
  <si>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</si>
  <si>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</si>
  <si>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</si>
  <si>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</si>
  <si>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</si>
  <si>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</si>
  <si>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</si>
  <si>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</si>
  <si>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</si>
  <si>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</si>
  <si>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</si>
  <si>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</si>
  <si>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</si>
  <si>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</si>
  <si>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</si>
  <si>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</si>
  <si>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</si>
  <si>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</si>
  <si>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</si>
  <si>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</si>
  <si>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</si>
  <si>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</si>
  <si>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</si>
  <si>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</si>
  <si>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</si>
  <si>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</si>
  <si>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</si>
  <si>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</si>
  <si>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</si>
  <si>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</si>
  <si>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</si>
  <si>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</si>
  <si>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</si>
  <si>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</si>
  <si>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</si>
  <si>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</si>
  <si>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</si>
  <si>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</si>
  <si>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</si>
  <si>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</si>
  <si>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</si>
  <si>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</si>
  <si>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</si>
  <si>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</si>
  <si>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</si>
  <si>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</si>
  <si>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</si>
  <si>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</si>
  <si>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</si>
  <si>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</si>
  <si>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</si>
  <si>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</si>
  <si>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</si>
  <si>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</si>
  <si>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</si>
  <si>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</si>
  <si>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</si>
  <si>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</si>
  <si>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</si>
  <si>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</si>
  <si>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</si>
  <si>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</si>
  <si>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</si>
  <si>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</si>
  <si>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</si>
  <si>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</si>
  <si>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</si>
  <si>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</si>
  <si>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</si>
  <si>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</si>
  <si>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</si>
  <si>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</si>
  <si>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</si>
  <si>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</si>
  <si>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</si>
  <si>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</si>
  <si>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</si>
  <si>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</si>
  <si>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</si>
  <si>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</si>
  <si>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</si>
  <si>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</si>
  <si>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</si>
  <si>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</si>
  <si>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</si>
  <si>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</si>
  <si>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</si>
  <si>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</si>
  <si>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</si>
  <si>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</si>
  <si>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</si>
  <si>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</si>
  <si>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</si>
  <si>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</si>
  <si>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</si>
  <si>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</si>
  <si>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</si>
  <si>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</si>
  <si>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</si>
  <si>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</si>
  <si>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</si>
  <si>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</si>
  <si>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</si>
  <si>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</si>
  <si>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</si>
  <si>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</si>
  <si>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</si>
  <si>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</si>
  <si>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</si>
  <si>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</si>
  <si>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</si>
  <si>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</si>
  <si>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</si>
  <si>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</si>
  <si>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</si>
  <si>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</si>
  <si>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</si>
  <si>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</si>
  <si>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</si>
  <si>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</si>
  <si>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</si>
  <si>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</si>
  <si>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</si>
  <si>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</si>
  <si>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</si>
  <si>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</si>
  <si>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</si>
  <si>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</si>
  <si>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</si>
  <si>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</si>
  <si>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</si>
  <si>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</si>
  <si>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</si>
  <si>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</si>
  <si>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</si>
  <si>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</si>
  <si>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</si>
  <si>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</si>
  <si>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</si>
  <si>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</si>
  <si>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</si>
  <si>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</si>
  <si>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</si>
  <si>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</si>
  <si>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</si>
  <si>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</si>
  <si>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</si>
  <si>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</si>
  <si>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</si>
  <si>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</si>
  <si>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</si>
  <si>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</si>
  <si>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</si>
  <si>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</si>
  <si>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</si>
  <si>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</si>
  <si>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</si>
  <si>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</si>
  <si>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</si>
  <si>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</si>
  <si>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</si>
  <si>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</si>
  <si>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</si>
  <si>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</si>
  <si>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</si>
  <si>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</si>
  <si>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</si>
  <si>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</si>
  <si>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</si>
  <si>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</si>
  <si>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</si>
  <si>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</si>
  <si>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</si>
  <si>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</si>
  <si>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</si>
  <si>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</si>
  <si>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</si>
  <si>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</si>
  <si>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</si>
  <si>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</si>
  <si>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</si>
  <si>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</si>
  <si>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</si>
  <si>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</si>
  <si>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</si>
  <si>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</si>
  <si>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</si>
  <si>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</si>
  <si>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</si>
  <si>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</si>
  <si>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</si>
  <si>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</si>
  <si>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</si>
  <si>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</si>
  <si>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</si>
  <si>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</si>
  <si>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</si>
  <si>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</si>
  <si>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</si>
  <si>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</si>
  <si>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</si>
  <si>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</si>
  <si>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</si>
  <si>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</si>
  <si>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</si>
  <si>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</si>
  <si>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</si>
  <si>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</si>
  <si>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</si>
  <si>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</si>
  <si>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</si>
  <si>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</si>
  <si>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</si>
  <si>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</si>
  <si>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</si>
  <si>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</si>
  <si>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</si>
  <si>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</si>
  <si>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</si>
  <si>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</si>
  <si>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</si>
  <si>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</si>
  <si>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</si>
  <si>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</si>
  <si>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</si>
  <si>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</si>
  <si>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</si>
  <si>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</si>
  <si>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</si>
  <si>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</si>
  <si>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</si>
  <si>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</si>
  <si>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</si>
  <si>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</si>
  <si>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</si>
  <si>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</si>
  <si>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</si>
  <si>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</si>
  <si>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</si>
  <si>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</si>
  <si>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</si>
  <si>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</si>
  <si>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</si>
  <si>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</si>
  <si>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</si>
  <si>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</si>
  <si>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</si>
  <si>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</si>
  <si>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</si>
  <si>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</si>
  <si>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</si>
  <si>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</si>
  <si>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</si>
  <si>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</si>
  <si>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</si>
  <si>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</si>
  <si>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</si>
  <si>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</si>
  <si>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</si>
  <si>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</si>
  <si>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</si>
  <si>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</si>
  <si>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</si>
  <si>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</si>
  <si>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</si>
  <si>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</si>
  <si>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</si>
  <si>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</si>
  <si>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</si>
  <si>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</si>
  <si>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</si>
  <si>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</si>
  <si>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</si>
  <si>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</si>
  <si>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</si>
  <si>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</si>
  <si>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</si>
  <si>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</si>
  <si>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</si>
  <si>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</si>
  <si>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</si>
  <si>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</si>
  <si>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</si>
  <si>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</si>
  <si>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</si>
  <si>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</si>
  <si>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</si>
  <si>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</si>
  <si>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</si>
  <si>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</si>
  <si>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</si>
  <si>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</si>
  <si>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</si>
  <si>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</si>
  <si>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</si>
  <si>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</si>
  <si>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</si>
  <si>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</si>
  <si>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</si>
  <si>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</si>
  <si>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</si>
  <si>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</si>
  <si>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</si>
  <si>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</si>
  <si>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</si>
  <si>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</si>
  <si>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</si>
  <si>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</si>
  <si>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</si>
  <si>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</si>
  <si>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</si>
  <si>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</si>
  <si>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</si>
  <si>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</si>
  <si>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</si>
  <si>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</si>
  <si>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</si>
  <si>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</si>
  <si>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</si>
  <si>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</si>
  <si>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</si>
  <si>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</si>
  <si>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</si>
  <si>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</si>
  <si>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</si>
  <si>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</si>
  <si>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</si>
  <si>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</si>
  <si>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</si>
  <si>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</si>
  <si>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</si>
  <si>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</si>
  <si>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</si>
  <si>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</si>
  <si>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</si>
  <si>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</si>
  <si>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</si>
  <si>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</si>
  <si>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</si>
  <si>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</si>
  <si>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</si>
  <si>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</si>
  <si>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</si>
  <si>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</si>
  <si>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</si>
  <si>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</si>
  <si>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</si>
  <si>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</si>
  <si>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</si>
  <si>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</si>
  <si>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</si>
  <si>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</si>
  <si>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</si>
  <si>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</si>
  <si>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</si>
  <si>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</si>
  <si>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</si>
  <si>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</si>
  <si>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</si>
  <si>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</si>
  <si>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</si>
  <si>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</si>
  <si>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</si>
  <si>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</si>
  <si>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</si>
  <si>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</si>
  <si>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</si>
  <si>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</si>
  <si>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</si>
  <si>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</si>
  <si>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</si>
  <si>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</si>
  <si>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</si>
  <si>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</si>
  <si>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</si>
  <si>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</si>
  <si>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</si>
  <si>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</si>
  <si>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</si>
  <si>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</si>
  <si>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</si>
  <si>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</si>
  <si>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</si>
  <si>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</si>
  <si>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</si>
  <si>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</si>
  <si>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</si>
  <si>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</si>
  <si>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</si>
  <si>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</si>
  <si>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</si>
  <si>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</si>
  <si>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</si>
  <si>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</si>
  <si>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</si>
  <si>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</si>
  <si>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</si>
  <si>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</si>
  <si>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</si>
  <si>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</si>
  <si>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</si>
  <si>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</si>
  <si>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</si>
  <si>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</si>
  <si>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</si>
  <si>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</si>
  <si>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</si>
  <si>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</si>
  <si>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</si>
  <si>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</si>
  <si>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</si>
  <si>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</si>
  <si>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</si>
  <si>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</si>
  <si>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</si>
  <si>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</si>
  <si>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</si>
  <si>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</si>
  <si>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</si>
  <si>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</si>
  <si>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</si>
  <si>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</si>
  <si>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</si>
  <si>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</si>
  <si>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</si>
  <si>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</si>
  <si>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</si>
  <si>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</si>
  <si>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</si>
  <si>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</si>
  <si>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</si>
  <si>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</si>
  <si>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</si>
  <si>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</si>
  <si>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</si>
  <si>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</si>
  <si>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</si>
  <si>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</si>
  <si>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</si>
  <si>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</si>
  <si>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</si>
  <si>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</si>
  <si>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</si>
  <si>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</si>
  <si>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</si>
  <si>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</si>
  <si>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</si>
  <si>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</si>
  <si>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</si>
  <si>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</si>
  <si>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</si>
  <si>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</si>
  <si>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</si>
  <si>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</si>
  <si>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</si>
  <si>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</si>
  <si>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</si>
  <si>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</si>
  <si>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</si>
  <si>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</si>
  <si>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</si>
  <si>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</si>
  <si>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</si>
  <si>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</si>
  <si>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</si>
  <si>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</si>
  <si>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</si>
  <si>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</si>
  <si>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</si>
  <si>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</si>
  <si>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</si>
  <si>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</si>
  <si>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</si>
  <si>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</si>
  <si>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</si>
  <si>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</si>
  <si>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</si>
  <si>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</si>
  <si>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</si>
  <si>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</si>
  <si>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</si>
  <si>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</si>
  <si>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</si>
  <si>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</si>
  <si>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</si>
  <si>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</si>
  <si>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</si>
  <si>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</si>
  <si>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</si>
  <si>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</si>
  <si>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</si>
  <si>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</si>
  <si>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</si>
  <si>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</si>
  <si>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</si>
  <si>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</si>
  <si>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</si>
  <si>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</si>
  <si>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</si>
  <si>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</si>
  <si>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</si>
  <si>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</si>
  <si>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</si>
  <si>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</si>
  <si>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</si>
  <si>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</si>
  <si>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</si>
  <si>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</si>
  <si>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</si>
  <si>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</si>
  <si>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</si>
  <si>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</si>
  <si>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</si>
  <si>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</si>
  <si>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</si>
  <si>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</si>
  <si>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</si>
  <si>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</si>
  <si>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</si>
  <si>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</si>
  <si>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</si>
  <si>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</si>
  <si>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</si>
  <si>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</si>
  <si>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</si>
  <si>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</si>
  <si>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</si>
  <si>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</si>
  <si>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</si>
  <si>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</si>
  <si>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</si>
  <si>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</si>
  <si>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</si>
  <si>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</si>
  <si>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</si>
  <si>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</si>
  <si>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</si>
  <si>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</si>
  <si>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</si>
  <si>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</si>
  <si>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</si>
  <si>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</si>
  <si>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</si>
  <si>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</si>
  <si>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</si>
  <si>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</si>
  <si>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</si>
  <si>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</si>
  <si>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</si>
  <si>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</si>
  <si>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</si>
  <si>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</si>
  <si>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</si>
  <si>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</si>
  <si>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</si>
  <si>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</si>
  <si>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</si>
  <si>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</si>
  <si>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</si>
  <si>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</si>
  <si>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</si>
  <si>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</si>
  <si>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</si>
  <si>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</si>
  <si>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</si>
  <si>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</si>
  <si>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</si>
  <si>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</si>
  <si>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</si>
  <si>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</si>
  <si>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</si>
  <si>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</si>
  <si>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</si>
  <si>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</si>
  <si>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</si>
  <si>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</si>
  <si>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</si>
  <si>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</si>
  <si>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</si>
  <si>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</si>
  <si>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</si>
  <si>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</si>
  <si>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</si>
  <si>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</si>
  <si>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</si>
  <si>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</si>
  <si>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</si>
  <si>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</si>
  <si>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</si>
  <si>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</si>
  <si>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</si>
  <si>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</si>
  <si>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</si>
  <si>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</si>
  <si>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</si>
  <si>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</si>
  <si>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</si>
  <si>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</si>
  <si>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</si>
  <si>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</si>
  <si>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</si>
  <si>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</si>
  <si>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</si>
  <si>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</si>
  <si>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</si>
  <si>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</si>
  <si>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</si>
  <si>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</si>
  <si>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</si>
  <si>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</si>
  <si>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</si>
  <si>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</si>
  <si>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</si>
  <si>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</si>
  <si>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</si>
  <si>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</si>
  <si>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</si>
  <si>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</si>
  <si>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</si>
  <si>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</si>
  <si>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</si>
  <si>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</si>
  <si>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</si>
  <si>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</si>
  <si>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</si>
  <si>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</si>
  <si>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</si>
  <si>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</si>
  <si>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</si>
  <si>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</si>
  <si>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</si>
  <si>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</si>
  <si>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</si>
  <si>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</si>
  <si>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</si>
  <si>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</si>
  <si>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</si>
  <si>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</si>
  <si>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</si>
  <si>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</si>
  <si>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</si>
  <si>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</si>
  <si>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</si>
  <si>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</si>
  <si>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</si>
  <si>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</si>
  <si>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</si>
  <si>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</si>
  <si>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</si>
  <si>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</si>
  <si>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</si>
  <si>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</si>
  <si>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</si>
  <si>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</si>
  <si>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</si>
  <si>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</si>
  <si>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</si>
  <si>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</si>
  <si>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</si>
  <si>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</si>
  <si>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</si>
  <si>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</si>
  <si>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</si>
  <si>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</si>
  <si>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</si>
  <si>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</si>
  <si>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</si>
  <si>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</si>
  <si>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</si>
  <si>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</si>
  <si>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</si>
  <si>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</si>
  <si>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</si>
  <si>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</si>
  <si>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</si>
  <si>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</si>
  <si>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</si>
  <si>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</si>
  <si>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</si>
  <si>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</si>
  <si>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</si>
  <si>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</si>
  <si>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</si>
  <si>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</si>
  <si>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</si>
  <si>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</si>
  <si>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</si>
  <si>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</si>
  <si>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</si>
  <si>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</si>
  <si>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</si>
  <si>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</si>
  <si>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</si>
  <si>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</si>
  <si>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</si>
  <si>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</si>
  <si>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</si>
  <si>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</si>
  <si>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</si>
  <si>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</si>
  <si>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</si>
  <si>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</si>
  <si>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</si>
  <si>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</si>
  <si>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</si>
  <si>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</si>
  <si>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</si>
  <si>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</si>
  <si>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</si>
  <si>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</si>
  <si>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</si>
  <si>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</si>
  <si>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</si>
  <si>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</si>
  <si>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</si>
  <si>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</si>
  <si>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</si>
  <si>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</si>
  <si>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</si>
  <si>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</si>
  <si>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</si>
  <si>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</si>
  <si>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</si>
  <si>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</si>
  <si>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</si>
  <si>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</si>
  <si>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</si>
  <si>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</si>
  <si>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</si>
  <si>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</si>
  <si>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</si>
  <si>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</si>
  <si>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</si>
  <si>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</si>
  <si>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</si>
  <si>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</si>
  <si>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</si>
  <si>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</si>
  <si>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</si>
  <si>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</si>
  <si>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</si>
  <si>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</si>
  <si>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</si>
  <si>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</si>
  <si>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</si>
  <si>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</si>
  <si>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</si>
  <si>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</si>
  <si>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</si>
  <si>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</si>
  <si>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</si>
  <si>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</si>
  <si>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</si>
  <si>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</si>
  <si>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</si>
  <si>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</si>
  <si>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</si>
  <si>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</si>
  <si>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</si>
  <si>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</si>
  <si>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</si>
  <si>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</si>
  <si>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</si>
  <si>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</si>
  <si>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</si>
  <si>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</si>
  <si>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</si>
  <si>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</si>
  <si>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</si>
  <si>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</si>
  <si>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</si>
  <si>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</si>
  <si>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</si>
  <si>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</si>
  <si>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</si>
  <si>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</si>
  <si>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</si>
  <si>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</si>
  <si>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</si>
  <si>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</si>
  <si>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</si>
  <si>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</si>
  <si>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</si>
  <si>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</si>
  <si>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</si>
  <si>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</si>
  <si>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</si>
  <si>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</si>
  <si>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</si>
  <si>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</si>
  <si>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</si>
  <si>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</si>
  <si>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</si>
  <si>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</si>
  <si>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</si>
  <si>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</si>
  <si>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</si>
  <si>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</si>
  <si>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</si>
  <si>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</si>
  <si>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</si>
  <si>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</si>
  <si>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</si>
  <si>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</si>
  <si>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</si>
  <si>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</si>
  <si>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</si>
  <si>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</si>
  <si>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</si>
  <si>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</si>
  <si>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</si>
  <si>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</si>
  <si>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</si>
  <si>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</si>
  <si>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</si>
  <si>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</si>
  <si>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</si>
  <si>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</si>
  <si>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</si>
  <si>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</si>
  <si>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</si>
  <si>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</si>
  <si>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</si>
  <si>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</si>
  <si>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</si>
  <si>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</si>
  <si>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</si>
  <si>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</si>
  <si>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</si>
  <si>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</si>
  <si>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</si>
  <si>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</si>
  <si>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</si>
  <si>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</si>
  <si>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</si>
  <si>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</si>
  <si>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</si>
  <si>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</si>
  <si>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</si>
  <si>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</si>
  <si>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</si>
  <si>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</si>
  <si>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</si>
  <si>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</si>
  <si>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</si>
  <si>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</si>
  <si>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</si>
  <si>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</si>
  <si>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</si>
  <si>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</si>
  <si>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</si>
  <si>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</si>
  <si>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</si>
  <si>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</si>
  <si>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</si>
  <si>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</si>
  <si>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</si>
  <si>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</si>
  <si>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</si>
  <si>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</si>
  <si>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</si>
  <si>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</si>
  <si>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</si>
  <si>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</si>
  <si>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</si>
  <si>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</si>
  <si>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</si>
  <si>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</si>
  <si>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</si>
  <si>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</si>
  <si>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</si>
  <si>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</si>
  <si>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</si>
  <si>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</si>
  <si>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</si>
  <si>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</si>
  <si>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</si>
  <si>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</si>
  <si>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</si>
  <si>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</si>
  <si>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</si>
  <si>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</si>
  <si>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</si>
  <si>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</si>
  <si>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</si>
  <si>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</si>
  <si>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</si>
  <si>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</si>
  <si>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</si>
  <si>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</si>
  <si>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</si>
  <si>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</si>
  <si>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</si>
  <si>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</si>
  <si>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</si>
  <si>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</si>
  <si>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</si>
  <si>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</si>
  <si>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</si>
  <si>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</si>
  <si>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</si>
  <si>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</si>
  <si>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</si>
  <si>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</si>
  <si>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</si>
  <si>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</si>
  <si>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</si>
  <si>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</si>
  <si>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</si>
  <si>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</si>
  <si>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</si>
  <si>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</si>
  <si>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</si>
  <si>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</si>
  <si>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</si>
  <si>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</si>
  <si>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</si>
  <si>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</si>
  <si>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</si>
  <si>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</si>
  <si>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</si>
  <si>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</si>
  <si>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</si>
  <si>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</si>
  <si>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</si>
  <si>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</si>
  <si>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</si>
  <si>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</si>
  <si>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</si>
  <si>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</si>
  <si>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</si>
  <si>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</si>
  <si>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</si>
  <si>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</si>
  <si>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</si>
  <si>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</si>
  <si>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</si>
  <si>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</si>
  <si>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</si>
  <si>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</si>
  <si>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</si>
  <si>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</si>
  <si>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</si>
  <si>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</si>
  <si>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</si>
  <si>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</si>
  <si>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</si>
  <si>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</si>
  <si>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</si>
  <si>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</si>
  <si>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</si>
  <si>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</si>
  <si>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</si>
  <si>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</si>
  <si>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</si>
  <si>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</si>
  <si>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</si>
  <si>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</si>
  <si>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</si>
  <si>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</si>
  <si>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</si>
  <si>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</si>
  <si>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</si>
  <si>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</si>
  <si>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</si>
  <si>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</si>
  <si>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</si>
  <si>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</si>
  <si>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</si>
  <si>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</si>
  <si>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</si>
  <si>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</si>
  <si>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</si>
  <si>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</si>
  <si>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</si>
  <si>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</si>
  <si>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</si>
  <si>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</si>
  <si>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</si>
  <si>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</si>
  <si>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</si>
  <si>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</si>
  <si>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</si>
  <si>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</si>
  <si>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</si>
  <si>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</si>
  <si>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</si>
  <si>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</si>
  <si>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</si>
  <si>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</si>
  <si>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</si>
  <si>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</si>
  <si>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</si>
  <si>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</si>
  <si>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</si>
  <si>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</si>
  <si>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</si>
  <si>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</si>
  <si>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</si>
  <si>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</si>
  <si>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</si>
  <si>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</si>
  <si>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</si>
  <si>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</si>
  <si>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</si>
  <si>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</si>
  <si>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</si>
  <si>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</si>
  <si>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</si>
  <si>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</si>
  <si>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</si>
  <si>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</si>
  <si>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</si>
  <si>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</si>
  <si>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</si>
  <si>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</si>
  <si>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</si>
  <si>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</si>
  <si>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</si>
  <si>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</si>
  <si>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</si>
  <si>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</si>
  <si>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</si>
  <si>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</si>
  <si>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</si>
  <si>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</si>
  <si>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</si>
  <si>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</si>
  <si>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</si>
  <si>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</si>
  <si>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</si>
  <si>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</si>
  <si>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</si>
  <si>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</si>
  <si>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</si>
  <si>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</si>
  <si>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</si>
  <si>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</si>
  <si>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</si>
  <si>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</si>
  <si>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</si>
  <si>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</si>
  <si>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</si>
  <si>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</si>
  <si>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</si>
  <si>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</si>
  <si>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</si>
  <si>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</si>
  <si>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</si>
  <si>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</si>
  <si>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</si>
  <si>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</si>
  <si>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</si>
  <si>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</si>
  <si>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</si>
  <si>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</si>
  <si>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</si>
  <si>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</si>
  <si>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</si>
  <si>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</si>
  <si>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</si>
  <si>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</si>
  <si>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</si>
  <si>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</si>
  <si>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</si>
  <si>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</si>
  <si>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</si>
  <si>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</si>
  <si>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</si>
  <si>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</si>
  <si>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</si>
  <si>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</si>
  <si>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</si>
  <si>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</si>
  <si>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</si>
  <si>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</si>
  <si>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</si>
  <si>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</si>
  <si>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</si>
  <si>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</si>
  <si>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</si>
  <si>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</si>
  <si>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</si>
  <si>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</si>
  <si>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</si>
  <si>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</si>
  <si>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</si>
  <si>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</si>
  <si>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</si>
  <si>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</si>
  <si>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</si>
  <si>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</si>
  <si>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</si>
  <si>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</si>
  <si>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</si>
  <si>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</si>
  <si>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</si>
  <si>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</si>
  <si>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</si>
  <si>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</si>
  <si>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</si>
  <si>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</si>
  <si>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</si>
  <si>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</si>
  <si>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</si>
  <si>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</si>
  <si>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</si>
  <si>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</si>
  <si>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</si>
  <si>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</si>
  <si>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</si>
  <si>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</si>
  <si>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</si>
  <si>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</si>
  <si>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</si>
  <si>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</si>
  <si>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</si>
  <si>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</si>
  <si>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</si>
  <si>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</si>
  <si>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</si>
  <si>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</si>
  <si>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</si>
  <si>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</si>
  <si>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</si>
  <si>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</si>
  <si>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</si>
  <si>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</si>
  <si>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</si>
  <si>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</si>
  <si>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</si>
  <si>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</si>
  <si>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</si>
  <si>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</si>
  <si>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</si>
  <si>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</si>
  <si>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</si>
  <si>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</si>
  <si>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</si>
  <si>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</si>
  <si>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</si>
  <si>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</si>
  <si>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</si>
  <si>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</si>
  <si>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</si>
  <si>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</si>
  <si>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</si>
  <si>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</si>
  <si>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</si>
  <si>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</si>
  <si>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</si>
  <si>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</si>
  <si>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</si>
  <si>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</si>
  <si>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</si>
  <si>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</si>
  <si>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</si>
  <si>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</si>
  <si>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</si>
  <si>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</si>
  <si>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</si>
  <si>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</si>
  <si>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</si>
  <si>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</si>
  <si>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</si>
  <si>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</si>
  <si>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</si>
  <si>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</si>
  <si>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</si>
  <si>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</si>
  <si>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</si>
  <si>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</si>
  <si>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</si>
  <si>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</si>
  <si>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</si>
  <si>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</si>
  <si>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</si>
  <si>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</si>
  <si>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</si>
  <si>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</si>
  <si>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</si>
  <si>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</si>
  <si>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</si>
  <si>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</si>
  <si>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</si>
  <si>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</si>
  <si>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</si>
  <si>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</si>
  <si>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</si>
  <si>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</si>
  <si>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</si>
  <si>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</si>
  <si>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</si>
  <si>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</si>
  <si>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</si>
  <si>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</si>
  <si>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</si>
  <si>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</si>
  <si>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</si>
  <si>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</si>
  <si>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</si>
  <si>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</si>
  <si>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</si>
  <si>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</si>
  <si>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</si>
  <si>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</si>
  <si>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</si>
  <si>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</si>
  <si>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</si>
  <si>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</si>
  <si>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</si>
  <si>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</si>
  <si>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</si>
  <si>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</si>
  <si>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</si>
  <si>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</si>
  <si>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</si>
  <si>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</si>
  <si>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</si>
  <si>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</si>
  <si>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</si>
  <si>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</si>
  <si>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</si>
  <si>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</si>
  <si>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</si>
  <si>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</si>
  <si>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</si>
  <si>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</si>
  <si>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</si>
  <si>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</si>
  <si>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</si>
  <si>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</si>
  <si>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</si>
  <si>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</si>
  <si>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</si>
  <si>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</si>
  <si>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</si>
  <si>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</si>
  <si>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</si>
  <si>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</si>
  <si>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</si>
  <si>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</si>
  <si>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</si>
  <si>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</si>
  <si>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</si>
  <si>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</si>
  <si>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</si>
  <si>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</si>
  <si>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</si>
  <si>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</si>
  <si>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</si>
  <si>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</si>
  <si>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</si>
  <si>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</si>
  <si>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</si>
  <si>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</si>
  <si>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</si>
  <si>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</si>
  <si>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</si>
  <si>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</si>
  <si>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</si>
  <si>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</si>
  <si>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</si>
  <si>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</si>
  <si>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</si>
  <si>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</si>
  <si>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</si>
  <si>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</si>
  <si>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</si>
  <si>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</si>
  <si>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</si>
  <si>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</si>
  <si>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</si>
  <si>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</si>
  <si>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</si>
  <si>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</si>
  <si>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</si>
  <si>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</si>
  <si>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</si>
  <si>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</si>
  <si>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</si>
  <si>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</si>
  <si>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</si>
  <si>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</si>
  <si>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</si>
  <si>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</si>
  <si>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</si>
  <si>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</si>
  <si>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</si>
  <si>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</si>
  <si>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</si>
  <si>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</si>
  <si>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</si>
  <si>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</si>
  <si>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</si>
  <si>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</si>
  <si>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</si>
  <si>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</si>
  <si>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</si>
  <si>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</si>
  <si>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</si>
  <si>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</si>
  <si>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</si>
  <si>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</si>
  <si>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</si>
  <si>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</si>
  <si>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</si>
  <si>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</si>
  <si>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</si>
  <si>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</si>
  <si>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</si>
  <si>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</si>
  <si>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</si>
  <si>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</si>
  <si>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</si>
  <si>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</si>
  <si>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</si>
  <si>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</si>
  <si>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</si>
  <si>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</si>
  <si>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</si>
  <si>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</si>
  <si>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</si>
  <si>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</si>
  <si>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</si>
  <si>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</si>
  <si>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</si>
  <si>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</si>
  <si>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</si>
  <si>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</si>
  <si>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</si>
  <si>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</si>
  <si>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</si>
  <si>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</si>
  <si>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</si>
  <si>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</si>
  <si>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</si>
  <si>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</si>
  <si>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</si>
  <si>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</si>
  <si>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</si>
  <si>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</si>
  <si>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</si>
  <si>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</si>
  <si>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</si>
  <si>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</si>
  <si>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</si>
  <si>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</si>
  <si>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</si>
  <si>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</si>
  <si>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</si>
  <si>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</si>
  <si>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</si>
  <si>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</si>
  <si>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</si>
  <si>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</si>
  <si>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</si>
  <si>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</si>
  <si>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</si>
  <si>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</si>
  <si>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</si>
  <si>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</si>
  <si>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</si>
  <si>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</si>
  <si>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</si>
  <si>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</si>
  <si>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</si>
  <si>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</si>
  <si>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</si>
  <si>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</si>
  <si>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</si>
  <si>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</si>
  <si>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</si>
  <si>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</si>
  <si>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</si>
  <si>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</si>
  <si>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</si>
  <si>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</si>
  <si>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</si>
  <si>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</si>
  <si>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</si>
  <si>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</si>
  <si>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</si>
  <si>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</si>
  <si>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</si>
  <si>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</si>
  <si>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</si>
  <si>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</si>
  <si>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</si>
  <si>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</si>
  <si>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</si>
  <si>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</si>
  <si>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</si>
  <si>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</si>
  <si>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</si>
  <si>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</si>
  <si>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</si>
  <si>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</si>
  <si>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</si>
  <si>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</si>
  <si>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</si>
  <si>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</si>
  <si>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</si>
  <si>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</si>
  <si>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</si>
  <si>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</si>
  <si>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</si>
  <si>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</si>
  <si>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</si>
  <si>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</si>
  <si>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</si>
  <si>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</si>
  <si>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</si>
  <si>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</si>
  <si>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</si>
  <si>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</si>
  <si>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</si>
  <si>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</si>
  <si>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</si>
  <si>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</si>
  <si>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</si>
  <si>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</si>
  <si>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</si>
  <si>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</si>
  <si>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</si>
  <si>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</si>
  <si>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</si>
  <si>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</si>
  <si>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</si>
  <si>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</si>
  <si>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</si>
  <si>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</si>
  <si>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</si>
  <si>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</si>
  <si>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</si>
  <si>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</si>
  <si>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</si>
  <si>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</si>
  <si>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</si>
  <si>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</si>
  <si>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</si>
  <si>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</si>
  <si>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</si>
  <si>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</si>
  <si>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</si>
  <si>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</si>
  <si>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</si>
  <si>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</si>
  <si>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</si>
  <si>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</si>
  <si>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</si>
  <si>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</si>
  <si>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</si>
  <si>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</si>
  <si>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</si>
  <si>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</si>
  <si>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</si>
  <si>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</si>
  <si>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</si>
  <si>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</si>
  <si>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</si>
  <si>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</si>
  <si>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</si>
  <si>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</si>
  <si>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</si>
  <si>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</si>
  <si>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</si>
  <si>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</si>
  <si>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</si>
  <si>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</si>
  <si>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</si>
  <si>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</si>
  <si>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</si>
  <si>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</si>
  <si>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</si>
  <si>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</si>
  <si>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</si>
  <si>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</si>
  <si>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</si>
  <si>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</si>
  <si>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</si>
  <si>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</si>
  <si>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</si>
  <si>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</si>
  <si>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</si>
  <si>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</si>
  <si>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</si>
  <si>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</si>
  <si>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</si>
  <si>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</si>
  <si>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</si>
  <si>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</si>
  <si>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</si>
  <si>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</si>
  <si>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</si>
  <si>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</si>
  <si>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</si>
  <si>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</si>
  <si>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</si>
  <si>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</si>
  <si>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</si>
  <si>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</si>
  <si>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</si>
  <si>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</si>
  <si>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</si>
  <si>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</si>
  <si>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</si>
  <si>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</si>
  <si>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</si>
  <si>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</si>
  <si>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</si>
  <si>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</si>
  <si>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</si>
  <si>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</si>
  <si>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</si>
  <si>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</si>
  <si>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</si>
  <si>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</si>
  <si>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</si>
  <si>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</si>
  <si>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</si>
  <si>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</si>
  <si>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</si>
  <si>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</si>
  <si>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</si>
  <si>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</si>
  <si>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</si>
  <si>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</si>
  <si>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</si>
  <si>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</si>
  <si>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</si>
  <si>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</si>
  <si>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</si>
  <si>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</si>
  <si>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</si>
  <si>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</si>
  <si>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</si>
  <si>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</si>
  <si>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</si>
  <si>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</si>
  <si>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</si>
  <si>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</si>
  <si>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</si>
  <si>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</si>
  <si>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</si>
  <si>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</si>
  <si>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</si>
  <si>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</si>
  <si>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</si>
  <si>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</si>
  <si>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</si>
  <si>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</si>
  <si>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</si>
  <si>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</si>
  <si>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</si>
  <si>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</si>
  <si>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</si>
  <si>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</si>
  <si>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</si>
  <si>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</si>
  <si>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</si>
  <si>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</si>
  <si>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</si>
  <si>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</si>
  <si>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</si>
  <si>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</si>
  <si>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</si>
  <si>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</si>
  <si>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</si>
  <si>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</si>
  <si>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</si>
  <si>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</si>
  <si>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</si>
  <si>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</si>
  <si>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</si>
  <si>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</si>
  <si>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</si>
  <si>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</si>
  <si>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</si>
  <si>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</si>
  <si>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</si>
  <si>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</si>
  <si>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</si>
  <si>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</si>
  <si>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</si>
  <si>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</si>
  <si>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</si>
  <si>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</si>
  <si>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</si>
  <si>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</si>
  <si>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</si>
  <si>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</si>
  <si>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</si>
  <si>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</si>
  <si>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</si>
  <si>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</si>
  <si>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</si>
  <si>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</si>
  <si>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</si>
  <si>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</si>
  <si>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</si>
  <si>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</si>
  <si>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</si>
  <si>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</si>
  <si>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</si>
  <si>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</si>
  <si>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</si>
  <si>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</si>
  <si>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</si>
  <si>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</si>
  <si>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</si>
  <si>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</si>
  <si>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</si>
  <si>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</si>
  <si>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</si>
  <si>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</si>
  <si>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</si>
  <si>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</si>
  <si>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</si>
  <si>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</si>
  <si>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</si>
  <si>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</si>
  <si>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</si>
  <si>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</si>
  <si>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</si>
  <si>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</si>
  <si>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</si>
  <si>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</si>
  <si>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</si>
  <si>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</si>
  <si>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</si>
  <si>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</si>
  <si>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</si>
  <si>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</si>
  <si>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</si>
  <si>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</si>
  <si>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</si>
  <si>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</si>
  <si>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</si>
  <si>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</si>
  <si>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</si>
  <si>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</si>
  <si>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</si>
  <si>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</si>
  <si>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</si>
  <si>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</si>
  <si>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</si>
  <si>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</si>
  <si>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</si>
  <si>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</si>
  <si>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</si>
  <si>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</si>
  <si>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</si>
  <si>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</si>
  <si>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</si>
  <si>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</si>
  <si>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</si>
  <si>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</si>
  <si>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</si>
  <si>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</si>
  <si>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</si>
  <si>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</si>
  <si>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</si>
  <si>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</si>
  <si>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</si>
  <si>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</si>
  <si>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</si>
  <si>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</si>
  <si>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</si>
  <si>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</si>
  <si>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</si>
  <si>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</si>
  <si>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</si>
  <si>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</si>
  <si>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</si>
  <si>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</si>
  <si>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</si>
  <si>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</si>
  <si>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</si>
  <si>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</si>
  <si>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</si>
  <si>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</si>
  <si>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</si>
  <si>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</si>
  <si>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</si>
  <si>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</si>
  <si>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</si>
  <si>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</si>
  <si>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</si>
  <si>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</si>
  <si>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</si>
  <si>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</si>
  <si>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</si>
  <si>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</si>
  <si>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</si>
  <si>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</si>
  <si>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</si>
  <si>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</si>
  <si>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</si>
  <si>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</si>
  <si>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</si>
  <si>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</si>
  <si>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</si>
  <si>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</si>
  <si>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</si>
  <si>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</si>
  <si>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</si>
  <si>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</si>
  <si>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</si>
  <si>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</si>
  <si>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</si>
  <si>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</si>
  <si>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</si>
  <si>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</si>
  <si>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</si>
  <si>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</si>
  <si>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</si>
  <si>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</si>
  <si>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</si>
  <si>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</si>
  <si>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</si>
  <si>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</si>
  <si>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</si>
  <si>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</si>
  <si>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</si>
  <si>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</si>
  <si>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</si>
  <si>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</si>
  <si>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</si>
  <si>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</si>
  <si>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</si>
  <si>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</si>
  <si>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</si>
  <si>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</si>
  <si>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</si>
  <si>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</si>
  <si>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</si>
  <si>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</si>
  <si>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</si>
  <si>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</si>
  <si>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</si>
  <si>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</si>
  <si>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</si>
  <si>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</si>
  <si>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</si>
  <si>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</si>
  <si>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</si>
  <si>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</si>
  <si>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</si>
  <si>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</si>
  <si>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</si>
  <si>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</si>
  <si>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</si>
  <si>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</si>
  <si>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</si>
  <si>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</si>
  <si>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</si>
  <si>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</si>
  <si>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</si>
  <si>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</si>
  <si>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</si>
  <si>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</si>
  <si>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</si>
  <si>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</si>
  <si>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</si>
  <si>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</si>
  <si>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</si>
  <si>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</si>
  <si>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</si>
  <si>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</si>
  <si>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</si>
  <si>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</si>
  <si>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</si>
  <si>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</si>
  <si>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</si>
  <si>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</si>
  <si>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</si>
  <si>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</si>
  <si>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</si>
  <si>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</si>
  <si>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</si>
  <si>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</si>
  <si>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</si>
  <si>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</si>
  <si>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</si>
  <si>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</si>
  <si>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</si>
  <si>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</si>
  <si>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</si>
  <si>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</si>
  <si>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</si>
  <si>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</si>
  <si>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</si>
  <si>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</si>
  <si>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</si>
  <si>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</si>
  <si>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</si>
  <si>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</si>
  <si>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</si>
  <si>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</si>
  <si>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</si>
  <si>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</si>
  <si>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</si>
  <si>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</si>
  <si>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</si>
  <si>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</si>
  <si>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</si>
  <si>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</si>
  <si>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</si>
  <si>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</si>
  <si>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</si>
  <si>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</si>
  <si>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</si>
  <si>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</si>
  <si>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</si>
  <si>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</si>
  <si>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</si>
  <si>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</si>
  <si>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</si>
  <si>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</si>
  <si>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</si>
  <si>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</si>
  <si>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</si>
  <si>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</si>
  <si>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</si>
  <si>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</si>
  <si>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</si>
  <si>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</si>
  <si>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</si>
  <si>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</si>
  <si>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</si>
  <si>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</si>
  <si>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</si>
  <si>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</si>
  <si>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</si>
  <si>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</si>
  <si>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</si>
  <si>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</si>
  <si>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</si>
  <si>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</si>
  <si>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</si>
  <si>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</si>
  <si>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</si>
  <si>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</si>
  <si>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</si>
  <si>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</si>
  <si>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</si>
  <si>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</si>
  <si>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</si>
  <si>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</si>
  <si>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</si>
  <si>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</si>
  <si>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</si>
  <si>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</si>
  <si>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</si>
  <si>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</si>
  <si>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</si>
  <si>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</si>
  <si>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</si>
  <si>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</si>
  <si>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</si>
  <si>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</si>
  <si>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</si>
  <si>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</si>
  <si>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</si>
  <si>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</si>
  <si>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</si>
  <si>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</si>
  <si>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</si>
  <si>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</si>
  <si>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</si>
  <si>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</si>
  <si>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</si>
  <si>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</si>
  <si>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</si>
  <si>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</si>
  <si>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</si>
  <si>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</si>
  <si>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</si>
  <si>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</si>
  <si>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</si>
  <si>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</si>
  <si>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</si>
  <si>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</si>
  <si>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</si>
  <si>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</si>
  <si>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</si>
  <si>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</si>
  <si>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</si>
  <si>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</si>
  <si>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</si>
  <si>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</si>
  <si>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</si>
  <si>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</si>
  <si>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</si>
  <si>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</si>
  <si>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</si>
  <si>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</si>
  <si>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</si>
  <si>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</si>
  <si>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</si>
  <si>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</si>
  <si>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</si>
  <si>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</si>
  <si>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</si>
  <si>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</si>
  <si>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</si>
  <si>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</si>
  <si>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</si>
  <si>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</si>
  <si>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</si>
  <si>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</si>
  <si>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</si>
  <si>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</si>
  <si>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</si>
  <si>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</si>
  <si>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</si>
  <si>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</si>
  <si>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</si>
  <si>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</si>
  <si>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</si>
  <si>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</si>
  <si>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</si>
  <si>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</si>
  <si>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</si>
  <si>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</si>
  <si>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</si>
  <si>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</si>
  <si>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</si>
  <si>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</si>
  <si>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</si>
  <si>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</si>
  <si>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</si>
  <si>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</si>
  <si>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</si>
  <si>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</si>
  <si>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</si>
  <si>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</si>
  <si>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</si>
  <si>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</si>
  <si>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</si>
  <si>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</si>
  <si>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</si>
  <si>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</si>
  <si>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</si>
  <si>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</si>
  <si>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</si>
  <si>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</si>
  <si>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</si>
  <si>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</si>
  <si>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</si>
  <si>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</si>
  <si>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</si>
  <si>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</si>
  <si>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</si>
  <si>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</si>
  <si>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</si>
  <si>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</si>
  <si>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</si>
  <si>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</si>
  <si>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</si>
  <si>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</si>
  <si>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</si>
  <si>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</si>
  <si>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</si>
  <si>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</si>
  <si>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</si>
  <si>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</si>
  <si>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</si>
  <si>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</si>
  <si>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</si>
  <si>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</si>
  <si>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</si>
  <si>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</si>
  <si>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</si>
  <si>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</si>
  <si>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</si>
  <si>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</si>
  <si>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</si>
  <si>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</si>
  <si>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</si>
  <si>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</si>
  <si>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</si>
  <si>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</si>
  <si>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</si>
  <si>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</si>
  <si>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</si>
  <si>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</si>
  <si>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</si>
  <si>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</si>
  <si>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</si>
  <si>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</si>
  <si>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</si>
  <si>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</si>
  <si>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</si>
  <si>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</si>
  <si>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</si>
  <si>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</si>
  <si>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</si>
  <si>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</si>
  <si>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</si>
  <si>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</si>
  <si>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</si>
  <si>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</si>
  <si>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</si>
  <si>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</si>
  <si>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</si>
  <si>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</si>
  <si>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</si>
  <si>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</si>
  <si>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</si>
  <si>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</si>
  <si>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</si>
  <si>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</si>
  <si>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</si>
  <si>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</si>
  <si>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</si>
  <si>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</si>
  <si>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</si>
  <si>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</si>
  <si>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</si>
  <si>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</si>
  <si>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</si>
  <si>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</si>
  <si>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</si>
  <si>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</si>
  <si>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</si>
  <si>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</si>
  <si>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</si>
  <si>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</si>
  <si>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</si>
  <si>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</si>
  <si>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</si>
  <si>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</si>
  <si>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</si>
  <si>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</si>
  <si>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</si>
  <si>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</si>
  <si>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</si>
  <si>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</si>
  <si>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</si>
  <si>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</si>
  <si>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</si>
  <si>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</si>
  <si>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</si>
  <si>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</si>
  <si>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</si>
  <si>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</si>
  <si>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</si>
  <si>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</si>
  <si>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</si>
  <si>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</si>
  <si>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</si>
  <si>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</si>
  <si>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</si>
  <si>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</si>
  <si>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</si>
  <si>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</si>
  <si>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</si>
  <si>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</si>
  <si>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</si>
  <si>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</si>
  <si>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</si>
  <si>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</si>
  <si>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</si>
  <si>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</si>
  <si>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</si>
  <si>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</si>
  <si>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</si>
  <si>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</si>
  <si>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</si>
  <si>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</si>
  <si>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</si>
  <si>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</si>
  <si>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</si>
  <si>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</si>
  <si>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</si>
  <si>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</si>
  <si>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</si>
  <si>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</si>
  <si>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</si>
  <si>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</si>
  <si>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</si>
  <si>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</si>
  <si>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</si>
  <si>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</si>
  <si>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</si>
  <si>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</si>
  <si>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</si>
  <si>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</si>
  <si>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</si>
  <si>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</si>
  <si>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</si>
  <si>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</si>
  <si>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</si>
  <si>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</si>
  <si>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</si>
  <si>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</si>
  <si>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</si>
  <si>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</si>
  <si>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</si>
  <si>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</si>
  <si>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</si>
  <si>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</si>
  <si>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</si>
  <si>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</si>
  <si>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</si>
  <si>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</si>
  <si>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</si>
  <si>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</si>
  <si>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</si>
  <si>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</si>
  <si>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</si>
  <si>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</si>
  <si>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</si>
  <si>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</si>
  <si>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</si>
  <si>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</si>
  <si>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</si>
  <si>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</si>
  <si>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</si>
  <si>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</si>
  <si>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</si>
  <si>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</si>
  <si>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</si>
  <si>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</si>
  <si>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</si>
  <si>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</si>
  <si>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</si>
  <si>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</si>
  <si>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</si>
  <si>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</si>
  <si>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</si>
  <si>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</si>
  <si>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</si>
  <si>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</si>
  <si>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</si>
  <si>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</si>
  <si>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</si>
  <si>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</si>
  <si>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</si>
  <si>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</si>
  <si>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</si>
  <si>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</si>
  <si>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</si>
  <si>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</si>
  <si>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</si>
  <si>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</si>
  <si>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</si>
  <si>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</si>
  <si>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</si>
  <si>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</si>
  <si>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</si>
  <si>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</si>
  <si>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</si>
  <si>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</si>
  <si>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</si>
  <si>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</si>
  <si>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</si>
  <si>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</si>
  <si>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</si>
  <si>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</si>
  <si>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</si>
  <si>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</si>
  <si>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</si>
  <si>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</si>
  <si>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</si>
  <si>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</si>
  <si>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</si>
  <si>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</si>
  <si>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</si>
  <si>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</si>
  <si>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</si>
  <si>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</si>
  <si>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</si>
  <si>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</si>
  <si>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</si>
  <si>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</si>
  <si>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</si>
  <si>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</si>
  <si>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</si>
  <si>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</si>
  <si>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</si>
  <si>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</si>
  <si>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</si>
  <si>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</si>
  <si>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</si>
  <si>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</si>
  <si>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</si>
  <si>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</si>
  <si>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</si>
  <si>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</si>
  <si>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</si>
  <si>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</si>
  <si>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</si>
  <si>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</si>
  <si>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</si>
  <si>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</si>
  <si>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</si>
  <si>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</si>
  <si>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</si>
  <si>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</si>
  <si>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</si>
  <si>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</si>
  <si>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</si>
  <si>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</si>
  <si>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</si>
  <si>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</si>
  <si>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</si>
  <si>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</si>
  <si>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</si>
  <si>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</si>
  <si>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</si>
  <si>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</si>
  <si>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</si>
  <si>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</si>
  <si>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</si>
  <si>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</si>
  <si>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</si>
  <si>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</si>
  <si>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</si>
  <si>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</si>
  <si>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</si>
  <si>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</si>
  <si>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</si>
  <si>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</si>
  <si>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</si>
  <si>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</si>
  <si>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</si>
  <si>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</si>
  <si>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</si>
  <si>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</si>
  <si>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</si>
  <si>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</si>
  <si>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</si>
  <si>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</si>
  <si>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</si>
  <si>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</si>
  <si>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</si>
  <si>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</si>
  <si>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</si>
  <si>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</si>
  <si>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</si>
  <si>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</si>
  <si>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</si>
  <si>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</si>
  <si>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</si>
  <si>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</si>
  <si>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</si>
  <si>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</si>
  <si>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</si>
  <si>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</si>
  <si>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</si>
  <si>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</si>
  <si>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</si>
  <si>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</si>
  <si>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</si>
  <si>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</si>
  <si>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</si>
  <si>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</si>
  <si>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</si>
  <si>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</si>
  <si>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</si>
  <si>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</si>
  <si>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</si>
  <si>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</si>
  <si>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</si>
  <si>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</si>
  <si>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</si>
  <si>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</si>
  <si>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</si>
  <si>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</si>
  <si>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</si>
  <si>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</si>
  <si>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</si>
  <si>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</si>
  <si>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</si>
  <si>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</si>
  <si>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</si>
  <si>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</si>
  <si>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</si>
  <si>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</si>
  <si>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</si>
  <si>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</si>
  <si>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</si>
  <si>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</si>
  <si>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</si>
  <si>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</si>
  <si>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</si>
  <si>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</si>
  <si>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</si>
  <si>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</si>
  <si>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</si>
  <si>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</si>
  <si>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</si>
  <si>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</si>
  <si>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</si>
  <si>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</si>
  <si>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</si>
  <si>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</si>
  <si>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</si>
  <si>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</si>
  <si>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</si>
  <si>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</si>
  <si>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</si>
  <si>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</si>
  <si>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</si>
  <si>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</si>
  <si>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</si>
  <si>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</si>
  <si>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</si>
  <si>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</si>
  <si>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</si>
  <si>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</si>
  <si>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</si>
  <si>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</si>
  <si>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</si>
  <si>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</si>
  <si>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</si>
  <si>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</si>
  <si>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</si>
  <si>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</si>
  <si>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</si>
  <si>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</si>
  <si>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</si>
  <si>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</si>
  <si>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</si>
  <si>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</si>
  <si>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</si>
  <si>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</si>
  <si>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</si>
  <si>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</si>
  <si>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</si>
  <si>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</si>
  <si>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</si>
  <si>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</si>
  <si>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</si>
  <si>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</si>
  <si>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</si>
  <si>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</si>
  <si>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</si>
  <si>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</si>
  <si>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</si>
  <si>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</si>
  <si>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</si>
  <si>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</si>
  <si>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</si>
  <si>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</si>
  <si>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</si>
  <si>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</si>
  <si>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</si>
  <si>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</si>
  <si>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</si>
  <si>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</si>
  <si>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</si>
  <si>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</si>
  <si>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</si>
  <si>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</si>
  <si>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</si>
  <si>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</si>
  <si>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</si>
  <si>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</si>
  <si>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</si>
  <si>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</si>
  <si>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</si>
  <si>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</si>
  <si>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</si>
  <si>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</si>
  <si>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</si>
  <si>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</si>
  <si>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</si>
  <si>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</si>
  <si>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</si>
  <si>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</si>
  <si>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</si>
  <si>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</si>
  <si>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</si>
  <si>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</si>
  <si>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</si>
  <si>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</si>
  <si>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</si>
  <si>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</si>
  <si>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</si>
  <si>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</si>
  <si>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</si>
  <si>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</si>
  <si>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</si>
  <si>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</si>
  <si>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</si>
  <si>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</si>
  <si>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</si>
  <si>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</si>
  <si>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</si>
  <si>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</si>
  <si>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</si>
  <si>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</si>
  <si>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</si>
  <si>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</si>
  <si>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</si>
  <si>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</si>
  <si>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</si>
  <si>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</si>
  <si>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</si>
  <si>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</si>
  <si>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</si>
  <si>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</si>
  <si>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</si>
  <si>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</si>
  <si>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</si>
  <si>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</si>
  <si>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</si>
  <si>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</si>
  <si>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</si>
  <si>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</si>
  <si>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</si>
  <si>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</si>
  <si>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</si>
  <si>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</si>
  <si>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</si>
  <si>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</si>
  <si>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</si>
  <si>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</si>
  <si>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</si>
  <si>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</si>
  <si>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</si>
  <si>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</si>
  <si>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</si>
  <si>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</si>
  <si>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</si>
  <si>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</si>
  <si>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</si>
  <si>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</si>
  <si>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</si>
  <si>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</si>
  <si>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</si>
  <si>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</si>
  <si>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</si>
  <si>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</si>
  <si>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</si>
  <si>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</si>
  <si>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</si>
  <si>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</si>
  <si>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</si>
  <si>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</si>
  <si>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</si>
  <si>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</si>
  <si>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</si>
  <si>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</si>
  <si>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</si>
  <si>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</si>
  <si>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</si>
  <si>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</si>
  <si>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</si>
  <si>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</si>
  <si>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</si>
  <si>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</si>
  <si>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</si>
  <si>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</si>
  <si>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</si>
  <si>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</si>
  <si>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</si>
  <si>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</si>
  <si>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</si>
  <si>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</si>
  <si>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</si>
  <si>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</si>
  <si>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</si>
  <si>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</si>
  <si>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</si>
  <si>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</si>
  <si>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</si>
  <si>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</si>
  <si>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</si>
  <si>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</si>
  <si>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</si>
  <si>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</si>
  <si>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</si>
  <si>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</si>
  <si>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</si>
  <si>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</si>
  <si>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</si>
  <si>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</si>
  <si>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</si>
  <si>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</si>
  <si>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</si>
  <si>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</si>
  <si>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</si>
  <si>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</si>
  <si>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</si>
  <si>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</si>
  <si>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</si>
  <si>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</si>
  <si>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</si>
  <si>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</si>
  <si>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</si>
  <si>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</si>
  <si>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</si>
  <si>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</si>
  <si>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</si>
  <si>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</si>
  <si>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</si>
  <si>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</si>
  <si>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</si>
  <si>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</si>
  <si>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</si>
  <si>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</si>
  <si>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</si>
  <si>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</si>
  <si>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</si>
  <si>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</si>
  <si>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</si>
  <si>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</si>
  <si>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</si>
  <si>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</si>
  <si>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</si>
  <si>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</si>
  <si>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</si>
  <si>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</si>
  <si>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</si>
  <si>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</si>
  <si>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</si>
  <si>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</si>
  <si>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</si>
  <si>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</si>
  <si>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</si>
  <si>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</si>
  <si>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</si>
  <si>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</si>
  <si>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</si>
  <si>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</si>
  <si>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</si>
  <si>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</si>
  <si>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</si>
  <si>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</si>
  <si>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</si>
  <si>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</si>
  <si>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</si>
  <si>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</si>
  <si>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</si>
  <si>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</si>
  <si>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</si>
  <si>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</si>
  <si>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</si>
  <si>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</si>
  <si>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</si>
  <si>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</si>
  <si>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</si>
  <si>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</si>
  <si>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</si>
  <si>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</si>
  <si>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</si>
  <si>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</si>
  <si>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</si>
  <si>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</si>
  <si>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</si>
  <si>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</si>
  <si>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</si>
  <si>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</si>
  <si>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</si>
  <si>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</si>
  <si>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</si>
  <si>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</si>
  <si>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</si>
  <si>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</si>
  <si>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</si>
  <si>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</si>
  <si>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</si>
  <si>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</si>
  <si>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</si>
  <si>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</si>
  <si>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</si>
  <si>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</si>
  <si>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</si>
  <si>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</si>
  <si>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</si>
  <si>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</si>
  <si>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</si>
  <si>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</si>
  <si>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</si>
  <si>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</si>
  <si>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</si>
  <si>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</si>
  <si>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</si>
  <si>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</si>
  <si>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</si>
  <si>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</si>
  <si>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</si>
  <si>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</si>
  <si>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</si>
  <si>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</si>
  <si>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</si>
  <si>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</si>
  <si>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</si>
  <si>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</si>
  <si>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</si>
  <si>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</si>
  <si>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</si>
  <si>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</si>
  <si>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</si>
  <si>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</si>
  <si>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</si>
  <si>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</si>
  <si>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</si>
  <si>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</si>
  <si>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</si>
  <si>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</si>
  <si>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</si>
  <si>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</si>
  <si>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</si>
  <si>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</si>
  <si>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</si>
  <si>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</si>
  <si>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</si>
  <si>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</si>
  <si>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</si>
  <si>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</si>
  <si>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</si>
  <si>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</si>
  <si>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</si>
  <si>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</si>
  <si>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</si>
  <si>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</si>
  <si>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</si>
  <si>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</si>
  <si>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</si>
  <si>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</si>
  <si>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</si>
  <si>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</si>
  <si>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</si>
  <si>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</si>
  <si>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</si>
  <si>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</si>
  <si>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</si>
  <si>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</si>
  <si>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</si>
  <si>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</si>
  <si>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</si>
  <si>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</si>
  <si>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</si>
  <si>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</si>
  <si>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</si>
  <si>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</si>
  <si>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</si>
  <si>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</si>
  <si>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</si>
  <si>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</si>
  <si>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</si>
  <si>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</si>
  <si>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</si>
  <si>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</si>
  <si>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</si>
  <si>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</si>
  <si>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</si>
  <si>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</si>
  <si>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</si>
  <si>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</si>
  <si>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</si>
  <si>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</si>
  <si>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</si>
  <si>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</si>
  <si>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</si>
  <si>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</si>
  <si>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</si>
  <si>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</si>
  <si>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</si>
  <si>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</si>
  <si>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</si>
  <si>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</si>
  <si>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</si>
  <si>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</si>
  <si>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</si>
  <si>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</si>
  <si>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</si>
  <si>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</si>
  <si>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</si>
  <si>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</si>
  <si>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</si>
  <si>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</si>
  <si>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</si>
  <si>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</si>
  <si>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</si>
  <si>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</si>
  <si>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</si>
  <si>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</si>
  <si>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</si>
  <si>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</si>
  <si>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</si>
  <si>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</si>
  <si>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</si>
  <si>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</si>
  <si>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</si>
  <si>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</si>
  <si>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</si>
  <si>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</si>
  <si>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</si>
  <si>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</si>
  <si>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</si>
  <si>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</si>
  <si>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</si>
  <si>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</si>
  <si>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</si>
  <si>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</si>
  <si>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</si>
  <si>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</si>
  <si>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</si>
  <si>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</si>
  <si>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</si>
  <si>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</si>
  <si>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</si>
  <si>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</si>
  <si>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</si>
  <si>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</si>
  <si>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</si>
  <si>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</si>
  <si>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</si>
  <si>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</si>
  <si>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</si>
  <si>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</si>
  <si>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</si>
  <si>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</si>
  <si>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</si>
  <si>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</si>
  <si>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</si>
  <si>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</si>
  <si>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</si>
  <si>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</si>
  <si>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</si>
  <si>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</si>
  <si>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</si>
  <si>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</si>
  <si>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</si>
  <si>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</si>
  <si>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</si>
  <si>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</si>
  <si>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</si>
  <si>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</si>
  <si>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</si>
  <si>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</si>
  <si>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</si>
  <si>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</si>
  <si>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</si>
  <si>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</si>
  <si>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</si>
  <si>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</si>
  <si>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</si>
  <si>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</si>
  <si>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</si>
  <si>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</si>
  <si>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</si>
  <si>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</si>
  <si>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</si>
  <si>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</si>
  <si>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</si>
  <si>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</si>
  <si>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</si>
  <si>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</si>
  <si>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</si>
  <si>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</si>
  <si>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</si>
  <si>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</si>
  <si>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</si>
  <si>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</si>
  <si>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</si>
  <si>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</si>
  <si>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</si>
  <si>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</si>
  <si>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</si>
  <si>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</si>
  <si>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</si>
  <si>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</si>
  <si>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</si>
  <si>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</si>
  <si>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</si>
  <si>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</si>
  <si>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</si>
  <si>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</si>
  <si>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</si>
  <si>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</si>
  <si>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</si>
  <si>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</si>
  <si>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</si>
  <si>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</si>
  <si>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</si>
  <si>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</si>
  <si>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</si>
  <si>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</si>
  <si>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</si>
  <si>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</si>
  <si>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</si>
  <si>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</si>
  <si>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</si>
  <si>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</si>
  <si>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</si>
  <si>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</si>
  <si>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</si>
  <si>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</si>
  <si>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</si>
  <si>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</si>
  <si>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</si>
  <si>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</si>
  <si>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</si>
  <si>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</si>
  <si>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</si>
  <si>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</si>
  <si>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</si>
  <si>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</si>
  <si>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</si>
  <si>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</si>
  <si>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</si>
  <si>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</si>
  <si>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</si>
  <si>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</si>
  <si>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</si>
  <si>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</si>
  <si>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</si>
  <si>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</si>
  <si>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</si>
  <si>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</si>
  <si>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</si>
  <si>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</si>
  <si>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</si>
  <si>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</si>
  <si>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</si>
  <si>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</si>
  <si>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</si>
  <si>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</si>
  <si>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</si>
  <si>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</si>
  <si>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</si>
  <si>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</si>
  <si>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</si>
  <si>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</si>
  <si>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</si>
  <si>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</si>
  <si>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</si>
  <si>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</si>
  <si>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</si>
  <si>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</si>
  <si>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</si>
  <si>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</si>
  <si>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</si>
  <si>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</si>
  <si>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</si>
  <si>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</si>
  <si>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</si>
  <si>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</si>
  <si>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</si>
  <si>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</si>
  <si>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</si>
  <si>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</si>
  <si>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</si>
  <si>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</si>
  <si>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</si>
  <si>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</si>
  <si>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</si>
  <si>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</si>
  <si>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</si>
  <si>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</si>
  <si>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</si>
  <si>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</si>
  <si>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</si>
  <si>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</si>
  <si>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</si>
  <si>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</si>
  <si>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</si>
  <si>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</si>
  <si>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</si>
  <si>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</si>
  <si>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</si>
  <si>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</si>
  <si>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</si>
  <si>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</si>
  <si>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</si>
  <si>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</si>
  <si>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</si>
  <si>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</si>
  <si>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</si>
  <si>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</si>
  <si>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</si>
  <si>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</si>
  <si>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</si>
  <si>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</si>
  <si>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</si>
  <si>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</si>
  <si>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</si>
  <si>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</si>
  <si>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</si>
  <si>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</si>
  <si>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</si>
  <si>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</si>
  <si>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</si>
  <si>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</si>
  <si>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</si>
  <si>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</si>
  <si>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</si>
  <si>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</si>
  <si>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</si>
  <si>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</si>
  <si>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</si>
  <si>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</si>
  <si>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</si>
  <si>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</si>
  <si>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</si>
  <si>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</si>
  <si>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</si>
  <si>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</si>
  <si>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</si>
  <si>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</si>
  <si>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</si>
  <si>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</si>
  <si>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</si>
  <si>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</si>
  <si>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</si>
  <si>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</si>
  <si>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</si>
  <si>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</si>
  <si>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</si>
  <si>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</si>
  <si>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</si>
  <si>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</si>
  <si>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</si>
  <si>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</si>
  <si>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</si>
  <si>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</si>
  <si>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</si>
  <si>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</si>
  <si>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</si>
  <si>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</si>
  <si>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</si>
  <si>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</si>
  <si>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</si>
  <si>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</si>
  <si>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</si>
  <si>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</si>
  <si>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</si>
  <si>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</si>
  <si>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</si>
  <si>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</si>
  <si>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</si>
  <si>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</si>
  <si>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</si>
  <si>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</si>
  <si>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</si>
  <si>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</si>
  <si>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</si>
  <si>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</si>
  <si>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</si>
  <si>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</si>
  <si>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</si>
  <si>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</si>
  <si>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</si>
  <si>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</si>
  <si>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</si>
  <si>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</si>
  <si>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</si>
  <si>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</si>
  <si>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</si>
  <si>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</si>
  <si>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</si>
  <si>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</si>
  <si>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</si>
  <si>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</si>
  <si>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</si>
  <si>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</si>
  <si>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</si>
  <si>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</si>
  <si>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</si>
  <si>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</si>
  <si>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</si>
  <si>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</si>
  <si>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</si>
  <si>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</si>
  <si>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</si>
  <si>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</si>
  <si>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</si>
  <si>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</si>
  <si>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</si>
  <si>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</si>
  <si>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</si>
  <si>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</si>
  <si>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</si>
  <si>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</si>
  <si>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</si>
  <si>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</si>
  <si>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</si>
  <si>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</si>
  <si>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</si>
  <si>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</si>
  <si>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</si>
  <si>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</si>
  <si>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</si>
  <si>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</si>
  <si>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</si>
  <si>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</si>
  <si>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</si>
  <si>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</si>
  <si>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</si>
  <si>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</si>
  <si>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</si>
  <si>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</si>
  <si>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</si>
  <si>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</si>
  <si>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</si>
  <si>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</si>
  <si>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</si>
  <si>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</si>
  <si>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</si>
  <si>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</si>
  <si>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</si>
  <si>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</si>
  <si>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</si>
  <si>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</si>
  <si>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</si>
  <si>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</si>
  <si>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</si>
  <si>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</si>
  <si>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</si>
  <si>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</si>
  <si>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</si>
  <si>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</si>
  <si>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</si>
  <si>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</si>
  <si>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</si>
  <si>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</si>
  <si>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</si>
  <si>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</si>
  <si>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</si>
  <si>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</si>
  <si>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</si>
  <si>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</si>
  <si>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</si>
  <si>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</si>
  <si>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</si>
  <si>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</si>
  <si>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</si>
  <si>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</si>
  <si>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</si>
  <si>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</si>
  <si>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</si>
  <si>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</si>
  <si>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</si>
  <si>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</si>
  <si>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</si>
  <si>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</si>
  <si>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</si>
  <si>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</si>
  <si>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</si>
  <si>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</si>
  <si>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</si>
  <si>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</si>
  <si>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</si>
  <si>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</si>
  <si>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</si>
  <si>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</si>
  <si>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</si>
  <si>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</si>
  <si>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</si>
  <si>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</si>
  <si>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</si>
  <si>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</si>
  <si>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</si>
  <si>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</si>
  <si>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</si>
  <si>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</si>
  <si>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</si>
  <si>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</si>
  <si>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</si>
  <si>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</si>
  <si>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</si>
  <si>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</si>
  <si>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</si>
  <si>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</si>
  <si>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</si>
  <si>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</si>
  <si>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</si>
  <si>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</si>
  <si>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</si>
  <si>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</si>
  <si>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</si>
  <si>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</si>
  <si>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</si>
  <si>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</si>
  <si>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</si>
  <si>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</si>
  <si>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</si>
  <si>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</si>
  <si>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</si>
  <si>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</si>
  <si>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</si>
  <si>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</si>
  <si>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</si>
  <si>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</si>
  <si>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</si>
  <si>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</si>
  <si>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</si>
  <si>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</si>
  <si>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</si>
  <si>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</si>
  <si>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</si>
  <si>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</si>
  <si>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</si>
  <si>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</si>
  <si>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</si>
  <si>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</si>
  <si>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</si>
  <si>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</si>
  <si>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</si>
  <si>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</si>
  <si>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</si>
  <si>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</si>
  <si>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</si>
  <si>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</si>
  <si>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</si>
  <si>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</si>
  <si>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</si>
  <si>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</si>
  <si>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</si>
  <si>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</si>
  <si>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</si>
  <si>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</si>
  <si>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</si>
  <si>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</si>
  <si>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</si>
  <si>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</si>
  <si>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</si>
  <si>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</si>
  <si>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</si>
  <si>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</si>
  <si>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</si>
  <si>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</si>
  <si>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</si>
  <si>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</si>
  <si>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</si>
  <si>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</si>
  <si>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</si>
  <si>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</si>
  <si>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</si>
  <si>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</si>
  <si>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</si>
  <si>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</si>
  <si>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</si>
  <si>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</si>
  <si>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</si>
  <si>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</si>
  <si>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</si>
  <si>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</si>
  <si>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</si>
  <si>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</si>
  <si>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</si>
  <si>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</si>
  <si>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</si>
  <si>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</si>
  <si>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</si>
  <si>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</si>
  <si>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</si>
  <si>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</si>
  <si>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</si>
  <si>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</si>
  <si>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</si>
  <si>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</si>
  <si>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</si>
  <si>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</si>
  <si>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</si>
  <si>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</si>
  <si>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</si>
  <si>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</si>
  <si>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</si>
  <si>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</si>
  <si>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</si>
  <si>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</si>
  <si>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</si>
  <si>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</si>
  <si>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</si>
  <si>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</si>
  <si>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</si>
  <si>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</si>
  <si>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</si>
  <si>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</si>
  <si>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</si>
  <si>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</si>
  <si>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</si>
  <si>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</si>
  <si>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</si>
  <si>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</si>
  <si>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</si>
  <si>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</si>
  <si>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</si>
  <si>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</si>
  <si>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</si>
  <si>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</si>
  <si>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</si>
  <si>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</si>
  <si>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</si>
  <si>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</si>
  <si>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</si>
  <si>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</si>
  <si>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</si>
  <si>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</si>
  <si>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</si>
  <si>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</si>
  <si>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</si>
  <si>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</si>
  <si>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</si>
  <si>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</si>
  <si>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</si>
  <si>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</si>
  <si>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</si>
  <si>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</si>
  <si>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</si>
  <si>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</si>
  <si>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</si>
  <si>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</si>
  <si>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</si>
  <si>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</si>
  <si>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</si>
  <si>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</si>
  <si>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</si>
  <si>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</si>
  <si>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</si>
  <si>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</si>
  <si>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</si>
  <si>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</si>
  <si>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</si>
  <si>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</si>
  <si>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</si>
  <si>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</si>
  <si>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</si>
  <si>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</si>
  <si>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</si>
  <si>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</si>
  <si>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</si>
  <si>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</si>
  <si>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</si>
  <si>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</si>
  <si>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</si>
  <si>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</si>
  <si>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</si>
  <si>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</si>
  <si>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</si>
  <si>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</si>
  <si>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</si>
  <si>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</si>
  <si>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</si>
  <si>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</si>
  <si>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</si>
  <si>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</si>
  <si>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</si>
  <si>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</si>
  <si>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</si>
  <si>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</si>
  <si>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</si>
  <si>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</si>
  <si>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</si>
  <si>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</si>
  <si>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</si>
  <si>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</si>
  <si>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</si>
  <si>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</si>
  <si>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</si>
  <si>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</si>
  <si>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</si>
  <si>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</si>
  <si>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</si>
  <si>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</si>
  <si>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</si>
  <si>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</si>
  <si>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</si>
  <si>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</si>
  <si>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</si>
  <si>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</si>
  <si>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</si>
  <si>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</si>
  <si>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</si>
  <si>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</si>
  <si>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</si>
  <si>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</si>
  <si>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</si>
  <si>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</si>
  <si>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</si>
  <si>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</si>
  <si>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</si>
  <si>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</si>
  <si>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</si>
  <si>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</si>
  <si>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</si>
  <si>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</si>
  <si>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</si>
  <si>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</si>
  <si>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</si>
  <si>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</si>
  <si>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</si>
  <si>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</si>
  <si>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</si>
  <si>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</si>
  <si>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</si>
  <si>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</si>
  <si>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</si>
  <si>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</si>
  <si>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</si>
  <si>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</si>
  <si>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</si>
  <si>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</si>
  <si>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</si>
  <si>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</si>
  <si>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</si>
  <si>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</si>
  <si>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</si>
  <si>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</si>
  <si>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</si>
  <si>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</si>
  <si>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</si>
  <si>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</si>
  <si>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</si>
  <si>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</si>
  <si>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</si>
  <si>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</si>
  <si>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</si>
  <si>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</si>
  <si>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</si>
  <si>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</si>
  <si>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</si>
  <si>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</si>
  <si>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</si>
  <si>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</si>
  <si>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</si>
  <si>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</si>
  <si>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</si>
  <si>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</si>
  <si>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</si>
  <si>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</si>
  <si>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</si>
  <si>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</si>
  <si>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</si>
  <si>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</si>
  <si>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</si>
  <si>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</si>
  <si>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</si>
  <si>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</si>
  <si>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</si>
  <si>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</si>
  <si>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</si>
  <si>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</si>
  <si>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</si>
  <si>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</si>
  <si>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</si>
  <si>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</si>
  <si>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</si>
  <si>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</si>
  <si>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</si>
  <si>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</si>
  <si>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</si>
  <si>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</si>
  <si>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</si>
  <si>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</si>
  <si>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</si>
  <si>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</si>
  <si>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</si>
  <si>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</si>
  <si>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</si>
  <si>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</si>
  <si>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</si>
  <si>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</si>
  <si>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</si>
  <si>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</si>
  <si>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</si>
  <si>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</si>
  <si>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</si>
  <si>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</si>
  <si>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</si>
  <si>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</si>
  <si>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</si>
  <si>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</si>
  <si>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</si>
  <si>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</si>
  <si>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</si>
  <si>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</si>
  <si>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</si>
  <si>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</si>
  <si>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</si>
  <si>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</si>
  <si>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</si>
  <si>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</si>
  <si>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</si>
  <si>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</si>
  <si>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</si>
  <si>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</si>
  <si>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</si>
  <si>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</si>
  <si>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</si>
  <si>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</si>
  <si>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</si>
  <si>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</si>
  <si>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</si>
  <si>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</si>
  <si>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</si>
  <si>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</si>
  <si>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</si>
  <si>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</si>
  <si>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</si>
  <si>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</si>
  <si>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</si>
  <si>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</si>
  <si>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</si>
  <si>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</si>
  <si>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</si>
  <si>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</si>
  <si>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</si>
  <si>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</si>
  <si>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</si>
  <si>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</si>
  <si>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</si>
  <si>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</si>
  <si>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</si>
  <si>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</si>
  <si>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</si>
  <si>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</si>
  <si>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</si>
  <si>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</si>
  <si>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</si>
  <si>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</si>
  <si>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</si>
  <si>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</si>
  <si>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</si>
  <si>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</si>
  <si>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</si>
  <si>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</si>
  <si>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</si>
  <si>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</si>
  <si>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</si>
  <si>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</si>
  <si>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</si>
  <si>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</si>
  <si>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</si>
  <si>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</si>
  <si>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</si>
  <si>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</si>
  <si>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</si>
  <si>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</si>
  <si>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</si>
  <si>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</si>
  <si>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</si>
  <si>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</si>
  <si>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</si>
  <si>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</si>
  <si>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</si>
  <si>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</si>
  <si>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</si>
  <si>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</si>
  <si>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</si>
  <si>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</si>
  <si>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</si>
  <si>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</si>
  <si>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</si>
  <si>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</si>
  <si>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</si>
  <si>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</si>
  <si>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</si>
  <si>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</si>
  <si>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</si>
  <si>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</si>
  <si>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</si>
  <si>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</si>
  <si>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</si>
  <si>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</si>
  <si>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</si>
  <si>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</si>
  <si>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</si>
  <si>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</si>
  <si>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</si>
  <si>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</si>
  <si>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</si>
  <si>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</si>
  <si>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</si>
  <si>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</si>
  <si>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</si>
  <si>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</si>
  <si>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</si>
  <si>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</si>
  <si>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</si>
  <si>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</si>
  <si>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</si>
  <si>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</si>
  <si>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</si>
  <si>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</si>
  <si>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</si>
  <si>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</si>
  <si>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</si>
  <si>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</si>
  <si>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</si>
  <si>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</si>
  <si>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</si>
  <si>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</si>
  <si>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</si>
  <si>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</si>
  <si>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</si>
  <si>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</si>
  <si>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</si>
  <si>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</si>
  <si>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</si>
  <si>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</si>
  <si>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</si>
  <si>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</si>
  <si>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</si>
  <si>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</si>
  <si>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</si>
  <si>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</si>
  <si>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</si>
  <si>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</si>
  <si>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</si>
  <si>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</si>
  <si>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</si>
  <si>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</si>
  <si>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</si>
  <si>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</si>
  <si>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</si>
  <si>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</si>
  <si>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</si>
  <si>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</si>
  <si>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</si>
  <si>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</si>
  <si>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</si>
  <si>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</si>
  <si>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</si>
  <si>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</si>
  <si>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</si>
  <si>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</si>
  <si>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</si>
  <si>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</si>
  <si>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</si>
  <si>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</si>
  <si>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</si>
  <si>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</si>
  <si>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</si>
  <si>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</si>
  <si>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</si>
  <si>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</si>
  <si>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</si>
  <si>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</si>
  <si>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</si>
  <si>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</si>
  <si>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</si>
  <si>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</si>
  <si>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</si>
  <si>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</si>
  <si>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</si>
  <si>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</si>
  <si>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</si>
  <si>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</si>
  <si>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</si>
  <si>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</si>
  <si>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</si>
  <si>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</si>
  <si>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</si>
  <si>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</si>
  <si>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</si>
  <si>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</si>
  <si>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</si>
  <si>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</si>
  <si>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</si>
  <si>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</si>
  <si>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</si>
  <si>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</si>
  <si>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</si>
  <si>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</si>
  <si>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</si>
  <si>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</si>
  <si>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</si>
  <si>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</si>
  <si>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</si>
  <si>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</si>
  <si>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</si>
  <si>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</si>
  <si>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</si>
  <si>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</si>
  <si>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</si>
  <si>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</si>
  <si>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</si>
  <si>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</si>
  <si>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</si>
  <si>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</si>
  <si>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</si>
  <si>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</si>
  <si>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</si>
  <si>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</si>
  <si>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</si>
  <si>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</si>
  <si>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</si>
  <si>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</si>
  <si>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</si>
  <si>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</si>
  <si>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</si>
  <si>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</si>
  <si>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</si>
  <si>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</si>
  <si>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</si>
  <si>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</si>
  <si>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</si>
  <si>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</si>
  <si>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</si>
  <si>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</si>
  <si>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</si>
  <si>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</si>
  <si>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</si>
  <si>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</si>
  <si>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</si>
  <si>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</si>
  <si>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</si>
  <si>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</si>
  <si>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</si>
  <si>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</si>
  <si>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</si>
  <si>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</si>
  <si>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</si>
  <si>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</si>
  <si>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</si>
  <si>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</si>
  <si>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</si>
  <si>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</si>
  <si>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</si>
  <si>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</si>
  <si>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</si>
  <si>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</si>
  <si>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</si>
  <si>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</si>
  <si>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</si>
  <si>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</si>
  <si>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</si>
  <si>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</si>
  <si>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</si>
  <si>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</si>
  <si>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</si>
  <si>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</si>
  <si>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</si>
  <si>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</si>
  <si>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</si>
  <si>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</si>
  <si>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</si>
  <si>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</si>
  <si>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</si>
  <si>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</si>
  <si>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</si>
  <si>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</si>
  <si>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</si>
  <si>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</si>
  <si>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</si>
  <si>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</si>
  <si>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</si>
  <si>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</si>
  <si>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</si>
  <si>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</si>
  <si>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</si>
  <si>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</si>
  <si>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</si>
  <si>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</si>
  <si>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</si>
  <si>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</si>
  <si>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</si>
  <si>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</si>
  <si>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</si>
  <si>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</si>
  <si>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</si>
  <si>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</si>
  <si>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</si>
  <si>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</si>
  <si>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</si>
  <si>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</si>
  <si>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</si>
  <si>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</si>
  <si>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</si>
  <si>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</si>
  <si>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</si>
  <si>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</si>
  <si>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</si>
  <si>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</si>
  <si>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</si>
  <si>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</si>
  <si>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</si>
  <si>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</si>
  <si>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</si>
  <si>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</si>
  <si>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</si>
  <si>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</si>
  <si>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</si>
  <si>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</si>
  <si>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</si>
  <si>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</si>
  <si>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</si>
  <si>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</si>
  <si>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</si>
  <si>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</si>
  <si>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</si>
  <si>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</si>
  <si>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</si>
  <si>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</si>
  <si>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</si>
  <si>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</si>
  <si>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</si>
  <si>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</si>
  <si>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</si>
  <si>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</si>
  <si>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</si>
  <si>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</si>
  <si>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</si>
  <si>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</si>
  <si>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</si>
  <si>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</si>
  <si>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</si>
  <si>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</si>
  <si>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</si>
  <si>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</si>
  <si>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</si>
  <si>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</si>
  <si>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</si>
  <si>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</si>
  <si>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</si>
  <si>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</si>
  <si>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</si>
  <si>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</si>
  <si>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</si>
  <si>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</si>
  <si>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</si>
  <si>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</si>
  <si>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</si>
  <si>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</si>
  <si>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</si>
  <si>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</si>
  <si>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</si>
  <si>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</si>
  <si>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</si>
  <si>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</si>
  <si>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</si>
  <si>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</si>
  <si>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</si>
  <si>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</si>
  <si>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</si>
  <si>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</si>
  <si>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</si>
  <si>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</si>
  <si>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</si>
  <si>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</si>
  <si>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</si>
  <si>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</si>
  <si>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</si>
  <si>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</si>
  <si>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</si>
  <si>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</si>
  <si>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</si>
  <si>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</si>
  <si>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</si>
  <si>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</si>
  <si>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</si>
  <si>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</si>
  <si>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</si>
  <si>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</si>
  <si>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</si>
  <si>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</si>
  <si>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</si>
  <si>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</si>
  <si>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</si>
  <si>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</si>
  <si>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</si>
  <si>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</si>
  <si>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</si>
  <si>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</si>
  <si>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</si>
  <si>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</si>
  <si>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</si>
  <si>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</si>
  <si>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</si>
  <si>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</si>
  <si>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</si>
  <si>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</si>
  <si>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</si>
  <si>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</si>
  <si>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</si>
  <si>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</si>
  <si>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</si>
  <si>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</si>
  <si>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</si>
  <si>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</si>
  <si>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</si>
  <si>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</si>
  <si>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</si>
  <si>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</si>
  <si>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</si>
  <si>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</si>
  <si>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</si>
  <si>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</si>
  <si>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</si>
  <si>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</si>
  <si>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</si>
  <si>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</si>
  <si>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</si>
  <si>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</si>
  <si>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</si>
  <si>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</si>
  <si>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</si>
  <si>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</si>
  <si>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</si>
  <si>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</si>
  <si>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</si>
  <si>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</si>
  <si>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</si>
  <si>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</si>
  <si>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</si>
  <si>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</si>
  <si>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</si>
  <si>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</si>
  <si>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</si>
  <si>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</si>
  <si>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</si>
  <si>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</si>
  <si>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</si>
  <si>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</si>
  <si>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</si>
  <si>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</si>
  <si>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</si>
  <si>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</si>
  <si>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</si>
  <si>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</si>
  <si>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</si>
  <si>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</si>
  <si>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</si>
  <si>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</si>
  <si>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</si>
  <si>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</si>
  <si>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</si>
  <si>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</si>
  <si>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</si>
  <si>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</si>
  <si>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</si>
  <si>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</si>
  <si>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</si>
  <si>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</si>
  <si>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</si>
  <si>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</si>
  <si>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</si>
  <si>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</si>
  <si>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</si>
  <si>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</si>
  <si>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</si>
  <si>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</si>
  <si>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</si>
  <si>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</si>
  <si>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</si>
  <si>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</si>
  <si>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</si>
  <si>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</si>
  <si>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</si>
  <si>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</si>
  <si>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</si>
  <si>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</si>
  <si>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</si>
  <si>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</si>
  <si>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</si>
  <si>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</si>
  <si>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</si>
  <si>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</si>
  <si>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</si>
  <si>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</si>
  <si>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</si>
  <si>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</si>
  <si>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</si>
  <si>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</si>
  <si>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</si>
  <si>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</si>
  <si>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</si>
  <si>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</si>
  <si>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</si>
  <si>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</si>
  <si>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</si>
  <si>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</si>
  <si>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</si>
  <si>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</si>
  <si>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</si>
  <si>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</si>
  <si>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</si>
  <si>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</si>
  <si>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</si>
  <si>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</si>
  <si>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</si>
  <si>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</si>
  <si>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</si>
  <si>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</si>
  <si>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</si>
  <si>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</si>
  <si>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</si>
  <si>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</si>
  <si>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</si>
  <si>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</si>
  <si>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</si>
  <si>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</si>
  <si>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</si>
  <si>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</si>
  <si>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</si>
  <si>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</si>
  <si>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</si>
  <si>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</si>
  <si>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</si>
  <si>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</si>
  <si>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</si>
  <si>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</si>
  <si>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</si>
  <si>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</si>
  <si>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</si>
  <si>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</si>
  <si>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</si>
  <si>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</si>
  <si>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</si>
  <si>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</si>
  <si>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</si>
  <si>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</si>
  <si>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</si>
  <si>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</si>
  <si>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</si>
  <si>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</si>
  <si>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</si>
  <si>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</si>
  <si>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</si>
  <si>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</si>
  <si>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</si>
  <si>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</si>
  <si>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</si>
  <si>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</si>
  <si>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</si>
  <si>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</si>
  <si>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</si>
  <si>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</si>
  <si>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</si>
  <si>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</si>
  <si>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</si>
  <si>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</si>
  <si>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</si>
  <si>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</si>
  <si>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</si>
  <si>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</si>
  <si>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</si>
  <si>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</si>
  <si>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</si>
  <si>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</si>
  <si>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</si>
  <si>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</si>
  <si>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</si>
  <si>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</si>
  <si>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</si>
  <si>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</si>
  <si>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</si>
  <si>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</si>
  <si>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</si>
  <si>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</si>
  <si>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</si>
  <si>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</si>
  <si>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</si>
  <si>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</si>
  <si>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</si>
  <si>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</si>
  <si>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</si>
  <si>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</si>
  <si>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</si>
  <si>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</si>
  <si>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</si>
  <si>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</si>
  <si>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</si>
  <si>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</si>
  <si>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</si>
  <si>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</si>
  <si>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</si>
  <si>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</si>
  <si>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</si>
  <si>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</si>
  <si>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</si>
  <si>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</si>
  <si>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</si>
  <si>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</si>
  <si>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</si>
  <si>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</si>
  <si>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</si>
  <si>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</si>
  <si>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</si>
  <si>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</si>
  <si>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</si>
  <si>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</si>
  <si>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</si>
  <si>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</si>
  <si>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</si>
  <si>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</si>
  <si>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</si>
  <si>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</si>
  <si>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</si>
  <si>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</si>
  <si>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</si>
  <si>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</si>
  <si>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</si>
  <si>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</si>
  <si>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</si>
  <si>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</si>
  <si>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</si>
  <si>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</si>
  <si>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</si>
  <si>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</si>
  <si>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</si>
  <si>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</si>
  <si>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</si>
  <si>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</si>
  <si>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</si>
  <si>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</si>
  <si>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</si>
  <si>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</si>
  <si>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</si>
  <si>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</si>
  <si>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</si>
  <si>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</si>
  <si>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</si>
  <si>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</si>
  <si>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</si>
  <si>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</si>
  <si>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</si>
  <si>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</si>
  <si>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</si>
  <si>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</si>
  <si>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</si>
  <si>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</si>
  <si>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</si>
  <si>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</si>
  <si>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</si>
  <si>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</si>
  <si>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</si>
  <si>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</si>
  <si>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</si>
  <si>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</si>
  <si>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</si>
  <si>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</si>
  <si>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</si>
  <si>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</si>
  <si>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</si>
  <si>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</si>
  <si>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</si>
  <si>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</si>
  <si>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</si>
  <si>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</si>
  <si>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</si>
  <si>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</si>
  <si>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</si>
  <si>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</si>
  <si>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</si>
  <si>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</si>
  <si>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</si>
  <si>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</si>
  <si>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</si>
  <si>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</si>
  <si>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</si>
  <si>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</si>
  <si>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</si>
  <si>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</si>
  <si>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</si>
  <si>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</si>
  <si>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</si>
  <si>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</si>
  <si>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</si>
  <si>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</si>
  <si>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</si>
  <si>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</si>
  <si>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</si>
  <si>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</si>
  <si>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</si>
  <si>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</si>
  <si>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</si>
  <si>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</si>
  <si>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</si>
  <si>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</si>
  <si>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</si>
  <si>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</si>
  <si>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</si>
  <si>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</si>
  <si>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</si>
  <si>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</si>
  <si>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</si>
  <si>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</si>
  <si>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</si>
  <si>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</si>
  <si>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</si>
  <si>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</si>
  <si>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</si>
  <si>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</si>
  <si>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</si>
  <si>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</si>
  <si>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</si>
  <si>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</si>
  <si>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</si>
  <si>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</si>
  <si>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</si>
  <si>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</si>
  <si>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</si>
  <si>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</si>
  <si>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</si>
  <si>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</si>
  <si>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</si>
  <si>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</si>
  <si>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</si>
  <si>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</si>
  <si>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</si>
  <si>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</si>
  <si>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</si>
  <si>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</si>
  <si>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</si>
  <si>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</si>
  <si>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</si>
  <si>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</si>
  <si>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</si>
  <si>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</si>
  <si>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</si>
  <si>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</si>
  <si>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</si>
  <si>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</si>
  <si>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</si>
  <si>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</si>
  <si>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</si>
  <si>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</si>
  <si>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</si>
  <si>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</si>
  <si>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</si>
  <si>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</si>
  <si>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</si>
  <si>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</si>
  <si>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</si>
  <si>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</si>
  <si>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</si>
  <si>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</si>
  <si>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</si>
  <si>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</si>
  <si>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</si>
  <si>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</si>
  <si>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</si>
  <si>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</si>
  <si>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</si>
  <si>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</si>
  <si>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</si>
  <si>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</si>
  <si>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</si>
  <si>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</si>
  <si>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</si>
  <si>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</si>
  <si>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</si>
  <si>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</si>
  <si>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</si>
  <si>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</si>
  <si>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</si>
  <si>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</si>
  <si>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</si>
  <si>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</si>
  <si>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</si>
  <si>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</si>
  <si>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</si>
  <si>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</si>
  <si>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</si>
  <si>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</si>
  <si>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</si>
  <si>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</si>
  <si>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</si>
  <si>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</si>
  <si>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</si>
  <si>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</si>
  <si>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</si>
  <si>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</si>
  <si>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</si>
  <si>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</si>
  <si>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</si>
  <si>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</si>
  <si>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</si>
  <si>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</si>
  <si>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</si>
  <si>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</si>
  <si>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</si>
  <si>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</si>
  <si>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</si>
  <si>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</si>
  <si>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</si>
  <si>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</si>
  <si>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</si>
  <si>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</si>
  <si>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</si>
  <si>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</si>
  <si>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</si>
  <si>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</si>
  <si>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</si>
  <si>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</si>
  <si>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</si>
  <si>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</si>
  <si>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</si>
  <si>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</si>
  <si>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</si>
  <si>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</si>
  <si>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</si>
  <si>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</si>
  <si>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</si>
  <si>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</si>
  <si>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</si>
  <si>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</si>
  <si>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</si>
  <si>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</si>
  <si>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</si>
  <si>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</si>
  <si>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</si>
  <si>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</si>
  <si>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</si>
  <si>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</si>
  <si>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</si>
  <si>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</si>
  <si>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</si>
  <si>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</si>
  <si>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</si>
  <si>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</si>
  <si>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</si>
  <si>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</si>
  <si>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</si>
  <si>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</si>
  <si>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</si>
  <si>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</si>
  <si>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</si>
  <si>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</si>
  <si>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</si>
  <si>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</si>
  <si>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</si>
  <si>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</si>
  <si>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</si>
  <si>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</si>
  <si>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</si>
  <si>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</si>
  <si>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</si>
  <si>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</si>
  <si>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</si>
  <si>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</si>
  <si>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</si>
  <si>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</si>
  <si>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</si>
  <si>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</si>
  <si>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</si>
  <si>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</si>
  <si>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</si>
  <si>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</si>
  <si>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</si>
  <si>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</si>
  <si>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</si>
  <si>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</si>
  <si>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</si>
  <si>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</si>
  <si>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</si>
  <si>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</si>
  <si>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</si>
  <si>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</si>
  <si>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</si>
  <si>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</si>
  <si>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</si>
  <si>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</si>
  <si>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</si>
  <si>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</si>
  <si>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</si>
  <si>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</si>
  <si>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</si>
  <si>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</si>
  <si>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</si>
  <si>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</si>
  <si>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</si>
  <si>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</si>
  <si>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</si>
  <si>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</si>
  <si>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</si>
  <si>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</si>
  <si>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</si>
  <si>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</si>
  <si>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</si>
  <si>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</si>
  <si>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</si>
  <si>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</si>
  <si>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</si>
  <si>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</si>
  <si>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</si>
  <si>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</si>
  <si>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</si>
  <si>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</si>
  <si>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</si>
  <si>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</si>
  <si>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</si>
  <si>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</si>
  <si>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</si>
  <si>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</si>
  <si>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</si>
  <si>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</si>
  <si>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</si>
  <si>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</si>
  <si>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</si>
  <si>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</si>
  <si>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</si>
  <si>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</si>
  <si>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</si>
  <si>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</si>
  <si>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</si>
  <si>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</si>
  <si>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</si>
  <si>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</si>
  <si>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</si>
  <si>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</si>
  <si>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</si>
  <si>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</si>
  <si>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</si>
  <si>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</si>
  <si>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</si>
  <si>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</si>
  <si>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</si>
  <si>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</si>
  <si>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</si>
  <si>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</si>
  <si>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</si>
  <si>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</si>
  <si>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</si>
  <si>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</si>
  <si>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</si>
  <si>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</si>
  <si>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</si>
  <si>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</si>
  <si>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</si>
  <si>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</si>
  <si>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</si>
  <si>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</si>
  <si>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</si>
  <si>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</si>
  <si>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</si>
  <si>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</si>
  <si>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</si>
  <si>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</si>
  <si>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</si>
  <si>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</si>
  <si>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</si>
  <si>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</si>
  <si>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</si>
  <si>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</si>
  <si>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</si>
  <si>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</si>
  <si>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</si>
  <si>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</si>
  <si>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</si>
  <si>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</si>
  <si>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</si>
  <si>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</si>
  <si>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</si>
  <si>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</si>
  <si>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</si>
  <si>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</si>
  <si>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</si>
  <si>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</si>
  <si>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</si>
  <si>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</si>
  <si>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</si>
  <si>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</si>
  <si>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</si>
  <si>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</si>
  <si>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</si>
  <si>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</si>
  <si>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</si>
  <si>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</si>
  <si>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</si>
  <si>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</si>
  <si>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</si>
  <si>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</si>
  <si>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</si>
  <si>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</si>
  <si>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</si>
  <si>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</si>
  <si>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</si>
  <si>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</si>
  <si>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</si>
  <si>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</si>
  <si>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</si>
  <si>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</si>
  <si>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</si>
  <si>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</si>
  <si>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</si>
  <si>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</si>
  <si>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</si>
  <si>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</si>
  <si>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</si>
  <si>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</si>
  <si>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</si>
  <si>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</si>
  <si>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</si>
  <si>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</si>
  <si>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</si>
  <si>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</si>
  <si>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</si>
  <si>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</si>
  <si>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</si>
  <si>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</si>
  <si>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</si>
  <si>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</si>
  <si>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</si>
  <si>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</si>
  <si>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</si>
  <si>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</si>
  <si>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</si>
  <si>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</si>
  <si>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</si>
  <si>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</si>
  <si>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</si>
  <si>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</si>
  <si>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</si>
  <si>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</si>
  <si>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</si>
  <si>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</si>
  <si>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</si>
  <si>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</si>
  <si>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</si>
  <si>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</si>
  <si>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</si>
  <si>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</si>
  <si>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</si>
  <si>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</si>
  <si>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</si>
  <si>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</si>
  <si>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</si>
  <si>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</si>
  <si>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</si>
  <si>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</si>
  <si>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</si>
  <si>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</si>
  <si>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</si>
  <si>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</si>
  <si>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</si>
  <si>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</si>
  <si>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</si>
  <si>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</si>
  <si>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</si>
  <si>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</si>
  <si>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</si>
  <si>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</si>
  <si>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</si>
  <si>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</si>
  <si>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</si>
  <si>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</si>
  <si>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</si>
  <si>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</si>
  <si>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</si>
  <si>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</si>
  <si>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</si>
  <si>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</si>
  <si>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</si>
  <si>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</si>
  <si>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</si>
  <si>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</si>
  <si>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</si>
  <si>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</si>
  <si>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</si>
  <si>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</si>
  <si>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</si>
  <si>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</si>
  <si>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</si>
  <si>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</si>
  <si>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</si>
  <si>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</si>
  <si>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</si>
  <si>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</si>
  <si>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</si>
  <si>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</si>
  <si>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</si>
  <si>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</si>
  <si>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</si>
  <si>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</si>
  <si>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</si>
  <si>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</si>
  <si>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</si>
  <si>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</si>
  <si>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</si>
  <si>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</si>
  <si>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</si>
  <si>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</si>
  <si>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</si>
  <si>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</si>
  <si>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</si>
  <si>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</si>
  <si>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</si>
  <si>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</si>
  <si>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</si>
  <si>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</si>
  <si>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</si>
  <si>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</si>
  <si>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</si>
  <si>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</si>
  <si>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</si>
  <si>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</si>
  <si>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</si>
  <si>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</si>
  <si>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</si>
  <si>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</si>
  <si>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</si>
  <si>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</si>
  <si>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</si>
  <si>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</si>
  <si>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</si>
  <si>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</si>
  <si>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</si>
  <si>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</si>
  <si>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</si>
  <si>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</si>
  <si>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</si>
  <si>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</si>
  <si>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</si>
  <si>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</si>
  <si>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</si>
  <si>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</si>
  <si>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</si>
  <si>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</si>
  <si>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</si>
  <si>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</si>
  <si>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</si>
  <si>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</si>
  <si>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</si>
  <si>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</si>
  <si>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</si>
  <si>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</si>
  <si>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</si>
  <si>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</si>
  <si>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</si>
  <si>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</si>
  <si>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</si>
  <si>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</si>
  <si>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</si>
  <si>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</si>
  <si>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</si>
  <si>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</si>
  <si>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</si>
  <si>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</si>
  <si>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</si>
  <si>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</si>
  <si>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</si>
  <si>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</si>
  <si>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</si>
  <si>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</si>
  <si>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</si>
  <si>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</si>
  <si>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</si>
  <si>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</si>
  <si>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</si>
  <si>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</si>
  <si>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</si>
  <si>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</si>
  <si>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</si>
  <si>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</si>
  <si>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</si>
  <si>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</si>
  <si>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</si>
  <si>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</si>
  <si>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</si>
  <si>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</si>
  <si>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</si>
  <si>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</si>
  <si>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</si>
  <si>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</si>
  <si>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</si>
  <si>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</si>
  <si>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</si>
  <si>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</si>
  <si>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</si>
  <si>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</si>
  <si>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</si>
  <si>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</si>
  <si>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</si>
  <si>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</si>
  <si>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</si>
  <si>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</si>
  <si>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</si>
  <si>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</si>
  <si>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</si>
  <si>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</si>
  <si>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</si>
  <si>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</si>
  <si>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</si>
  <si>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</si>
  <si>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</si>
  <si>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</si>
  <si>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</si>
  <si>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</si>
  <si>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</si>
  <si>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</si>
  <si>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</si>
  <si>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</si>
  <si>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</si>
  <si>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</si>
  <si>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</si>
  <si>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</si>
  <si>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</si>
  <si>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</si>
  <si>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</si>
  <si>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</si>
  <si>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</si>
  <si>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</si>
  <si>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</si>
  <si>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</si>
  <si>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</si>
  <si>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</si>
  <si>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</si>
  <si>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</si>
  <si>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</si>
  <si>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</si>
  <si>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</si>
  <si>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</si>
  <si>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</si>
  <si>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</si>
  <si>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</si>
  <si>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</si>
  <si>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</si>
  <si>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</si>
  <si>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</si>
  <si>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</si>
  <si>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</si>
  <si>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</si>
  <si>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</si>
  <si>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</si>
  <si>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</si>
  <si>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</si>
  <si>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</si>
  <si>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</si>
  <si>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</si>
  <si>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</si>
  <si>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</si>
  <si>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</si>
  <si>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</si>
  <si>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</si>
  <si>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</si>
  <si>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</si>
  <si>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</si>
  <si>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</si>
  <si>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</si>
  <si>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</si>
  <si>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</si>
  <si>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</si>
  <si>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</si>
  <si>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</si>
  <si>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</si>
  <si>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</si>
  <si>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</si>
  <si>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</si>
  <si>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</si>
  <si>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</si>
  <si>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</si>
  <si>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</si>
  <si>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</si>
  <si>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</si>
  <si>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</si>
  <si>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</si>
  <si>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</si>
  <si>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</si>
  <si>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</si>
  <si>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</si>
  <si>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</si>
  <si>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</si>
  <si>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</si>
  <si>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</si>
  <si>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</si>
  <si>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</si>
  <si>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</si>
  <si>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</si>
  <si>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</si>
  <si>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</si>
  <si>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</si>
  <si>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</si>
  <si>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</si>
  <si>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</si>
  <si>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</si>
  <si>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</si>
  <si>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</si>
  <si>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</si>
  <si>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</si>
  <si>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</si>
  <si>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</si>
  <si>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</si>
  <si>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</si>
  <si>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</si>
  <si>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</si>
  <si>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</si>
  <si>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</si>
  <si>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</si>
  <si>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</si>
  <si>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</si>
  <si>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</si>
  <si>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</si>
  <si>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</si>
  <si>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</si>
  <si>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</si>
  <si>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</si>
  <si>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</si>
  <si>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</si>
  <si>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</si>
  <si>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</si>
  <si>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</si>
  <si>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</si>
  <si>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</si>
  <si>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</si>
  <si>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</si>
  <si>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</si>
  <si>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</si>
  <si>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</si>
  <si>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</si>
  <si>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</si>
  <si>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</si>
  <si>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</si>
  <si>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</si>
  <si>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</si>
  <si>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</si>
  <si>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</si>
  <si>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</si>
  <si>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</si>
  <si>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</si>
  <si>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</si>
  <si>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</si>
  <si>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</si>
  <si>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</si>
  <si>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</si>
  <si>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</si>
  <si>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</si>
  <si>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</si>
  <si>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</si>
  <si>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</si>
  <si>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</si>
  <si>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</si>
  <si>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</si>
  <si>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</si>
  <si>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</si>
  <si>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</si>
  <si>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</si>
  <si>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</si>
  <si>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</si>
  <si>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</si>
  <si>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</si>
  <si>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</si>
  <si>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</si>
  <si>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</si>
  <si>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</si>
  <si>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</si>
  <si>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</si>
  <si>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</si>
  <si>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</si>
  <si>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</si>
  <si>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</si>
  <si>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</si>
  <si>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</si>
  <si>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</si>
  <si>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</si>
  <si>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</si>
  <si>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</si>
  <si>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</si>
  <si>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</si>
  <si>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</si>
  <si>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</si>
  <si>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</si>
  <si>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</si>
  <si>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</si>
  <si>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</si>
  <si>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</si>
  <si>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</si>
  <si>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</si>
  <si>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</si>
  <si>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</si>
  <si>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</si>
  <si>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</si>
  <si>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</si>
  <si>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</si>
  <si>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</si>
  <si>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</si>
  <si>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</si>
  <si>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</si>
  <si>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</si>
  <si>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</si>
  <si>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</si>
  <si>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</si>
  <si>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</si>
  <si>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</si>
  <si>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</si>
  <si>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</si>
  <si>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</si>
  <si>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</si>
  <si>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</si>
  <si>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</si>
  <si>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</si>
  <si>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</si>
  <si>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</si>
  <si>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</si>
  <si>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</si>
  <si>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</si>
  <si>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</si>
  <si>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</si>
  <si>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</si>
  <si>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</si>
  <si>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</si>
  <si>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</si>
  <si>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</si>
  <si>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</si>
  <si>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</si>
  <si>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</si>
  <si>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</si>
  <si>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</si>
  <si>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</si>
  <si>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</si>
  <si>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</si>
  <si>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</si>
  <si>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</si>
  <si>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</si>
  <si>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</si>
  <si>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</si>
  <si>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</si>
  <si>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</si>
  <si>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</si>
  <si>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</si>
  <si>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</si>
  <si>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</si>
  <si>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</si>
  <si>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</si>
  <si>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</si>
  <si>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</si>
  <si>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</si>
  <si>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</si>
  <si>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</si>
  <si>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</si>
  <si>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</si>
  <si>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</si>
  <si>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</si>
  <si>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</si>
  <si>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</si>
  <si>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</si>
  <si>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</si>
  <si>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</si>
  <si>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</si>
  <si>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</si>
  <si>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</si>
  <si>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</si>
  <si>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</si>
  <si>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</si>
  <si>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</si>
  <si>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</si>
  <si>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</si>
  <si>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</si>
  <si>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</si>
  <si>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</si>
  <si>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</si>
  <si>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</si>
  <si>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</si>
  <si>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</si>
  <si>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</si>
  <si>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</si>
  <si>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</si>
  <si>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</si>
  <si>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</si>
  <si>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</si>
  <si>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</si>
  <si>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</si>
  <si>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</si>
  <si>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</si>
  <si>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</si>
  <si>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</si>
  <si>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</si>
  <si>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</si>
  <si>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</si>
  <si>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</si>
  <si>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</si>
  <si>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</si>
  <si>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</si>
  <si>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</si>
  <si>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</si>
  <si>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</si>
  <si>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</si>
  <si>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</si>
  <si>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</si>
  <si>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</si>
  <si>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</si>
  <si>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</si>
  <si>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</si>
  <si>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</si>
  <si>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</si>
  <si>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</si>
  <si>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</si>
  <si>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</si>
  <si>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</si>
  <si>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</si>
  <si>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</si>
  <si>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</si>
  <si>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</si>
  <si>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</si>
  <si>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</si>
  <si>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</si>
  <si>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</si>
  <si>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</si>
  <si>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</si>
  <si>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</si>
  <si>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</si>
  <si>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</si>
  <si>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</si>
  <si>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</si>
  <si>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</si>
  <si>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</si>
  <si>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</si>
  <si>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</si>
  <si>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</si>
  <si>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</si>
  <si>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</si>
  <si>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</si>
  <si>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</si>
  <si>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</si>
  <si>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</si>
  <si>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</si>
  <si>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</si>
  <si>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</si>
  <si>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</si>
  <si>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</si>
  <si>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</si>
  <si>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</si>
  <si>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</si>
  <si>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</si>
  <si>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</si>
  <si>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</si>
  <si>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</si>
  <si>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</si>
  <si>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</si>
  <si>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</si>
  <si>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</si>
  <si>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</si>
  <si>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</si>
  <si>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</si>
  <si>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</si>
  <si>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</si>
  <si>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</si>
  <si>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</si>
  <si>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</si>
  <si>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</si>
  <si>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</si>
  <si>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</si>
  <si>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</si>
  <si>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</si>
  <si>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</si>
  <si>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</si>
  <si>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</si>
  <si>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</si>
  <si>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</si>
  <si>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</si>
  <si>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</si>
  <si>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</si>
  <si>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</si>
  <si>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</si>
  <si>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</si>
  <si>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</si>
  <si>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</si>
  <si>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</si>
  <si>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</si>
  <si>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</si>
  <si>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</si>
  <si>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</si>
  <si>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</si>
  <si>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</si>
  <si>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</si>
  <si>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</si>
  <si>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</si>
  <si>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</si>
  <si>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</si>
  <si>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</si>
  <si>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</si>
  <si>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</si>
  <si>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</si>
  <si>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</si>
  <si>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</si>
  <si>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</si>
  <si>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</si>
  <si>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</si>
  <si>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</si>
  <si>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</si>
  <si>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</si>
  <si>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</si>
  <si>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</si>
  <si>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</si>
  <si>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</si>
  <si>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</si>
  <si>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</si>
  <si>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</si>
  <si>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</si>
  <si>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</si>
  <si>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</si>
  <si>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</si>
  <si>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</si>
  <si>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</si>
  <si>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</si>
  <si>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</si>
  <si>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</si>
  <si>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</si>
  <si>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</si>
  <si>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</si>
  <si>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</si>
  <si>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</si>
  <si>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</si>
  <si>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</si>
  <si>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</si>
  <si>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</si>
  <si>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</si>
  <si>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</si>
  <si>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</si>
  <si>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</si>
  <si>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</si>
  <si>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</si>
  <si>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</si>
  <si>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</si>
  <si>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</si>
  <si>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</si>
  <si>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</si>
  <si>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</si>
  <si>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</si>
  <si>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</si>
  <si>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</si>
  <si>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</si>
  <si>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</si>
  <si>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</si>
  <si>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</si>
  <si>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</si>
  <si>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</si>
  <si>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</si>
  <si>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</si>
  <si>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</si>
  <si>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</si>
  <si>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</si>
  <si>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</si>
  <si>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</si>
  <si>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</si>
  <si>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</si>
  <si>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</si>
  <si>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</si>
  <si>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</si>
  <si>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</si>
  <si>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</si>
  <si>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</si>
  <si>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</si>
  <si>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</si>
  <si>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</si>
  <si>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</si>
  <si>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</si>
  <si>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</si>
  <si>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</si>
  <si>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</si>
  <si>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</si>
  <si>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</si>
  <si>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</si>
  <si>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</si>
  <si>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</si>
  <si>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</si>
  <si>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</si>
  <si>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</si>
  <si>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</si>
  <si>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</si>
  <si>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</si>
  <si>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</si>
  <si>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</si>
  <si>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</si>
  <si>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</si>
  <si>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</si>
  <si>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</si>
  <si>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</si>
  <si>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</si>
  <si>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</si>
  <si>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</si>
  <si>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</si>
  <si>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</si>
  <si>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</si>
  <si>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</si>
  <si>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</si>
  <si>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</si>
  <si>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</si>
  <si>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</si>
  <si>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</si>
  <si>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</si>
  <si>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</si>
  <si>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</si>
  <si>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</si>
  <si>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</si>
  <si>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</si>
  <si>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</si>
  <si>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</si>
  <si>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</si>
  <si>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</si>
  <si>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</si>
  <si>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</si>
  <si>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</si>
  <si>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</si>
  <si>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</si>
  <si>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</si>
  <si>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</si>
  <si>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</si>
  <si>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</si>
  <si>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</si>
  <si>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</si>
  <si>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</si>
  <si>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</si>
  <si>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</si>
  <si>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</si>
  <si>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</si>
  <si>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</si>
  <si>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</si>
  <si>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</si>
  <si>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</si>
  <si>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</si>
  <si>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</si>
  <si>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</si>
  <si>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</si>
  <si>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</si>
  <si>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</si>
  <si>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</si>
  <si>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</si>
  <si>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</si>
  <si>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</si>
  <si>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</si>
  <si>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</si>
  <si>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</si>
  <si>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</si>
  <si>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</si>
  <si>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</si>
  <si>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</si>
  <si>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</si>
  <si>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</si>
  <si>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</si>
  <si>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</si>
  <si>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</si>
  <si>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</si>
  <si>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</si>
  <si>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</si>
  <si>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</si>
  <si>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</si>
  <si>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</si>
  <si>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</si>
  <si>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</si>
  <si>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</si>
  <si>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</si>
  <si>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</si>
  <si>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</si>
  <si>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</si>
  <si>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</si>
  <si>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</si>
  <si>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</si>
  <si>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</si>
  <si>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</si>
  <si>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</si>
  <si>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</si>
  <si>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</si>
  <si>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</si>
  <si>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</si>
  <si>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</si>
  <si>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</si>
  <si>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</si>
  <si>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</si>
  <si>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</si>
  <si>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</si>
  <si>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</si>
  <si>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</si>
  <si>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</si>
  <si>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</si>
  <si>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</si>
  <si>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</si>
  <si>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</si>
  <si>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</si>
  <si>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</si>
  <si>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</si>
  <si>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</si>
  <si>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</si>
  <si>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</si>
  <si>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</si>
  <si>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</si>
  <si>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</si>
  <si>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</si>
  <si>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</si>
  <si>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</si>
  <si>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</si>
  <si>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</si>
  <si>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</si>
  <si>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</si>
  <si>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</si>
  <si>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</si>
  <si>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</si>
  <si>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</si>
  <si>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</si>
  <si>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</si>
  <si>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</si>
  <si>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</si>
  <si>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</si>
  <si>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</si>
  <si>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</si>
  <si>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</si>
  <si>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</si>
  <si>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</si>
  <si>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</si>
  <si>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</si>
  <si>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</si>
  <si>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</si>
  <si>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</si>
  <si>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</si>
  <si>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</si>
  <si>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</si>
  <si>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</si>
  <si>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</si>
  <si>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</si>
  <si>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</si>
  <si>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</si>
  <si>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</si>
  <si>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</si>
  <si>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</si>
  <si>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</si>
  <si>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</si>
  <si>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</si>
  <si>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</si>
  <si>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</si>
  <si>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</si>
  <si>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</si>
  <si>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</si>
  <si>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</si>
  <si>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</si>
  <si>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</si>
  <si>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</si>
  <si>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</si>
  <si>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</si>
  <si>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</si>
  <si>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</si>
  <si>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</si>
  <si>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</si>
  <si>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</si>
  <si>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</si>
  <si>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</si>
  <si>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</si>
  <si>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</si>
  <si>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</si>
  <si>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</si>
  <si>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</si>
  <si>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</si>
  <si>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</si>
  <si>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</si>
  <si>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</si>
  <si>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</si>
  <si>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</si>
  <si>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</si>
  <si>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</si>
  <si>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</si>
  <si>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</si>
  <si>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</si>
  <si>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</si>
  <si>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</si>
  <si>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</si>
  <si>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</si>
  <si>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</si>
  <si>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</si>
  <si>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</si>
  <si>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</si>
  <si>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</si>
  <si>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</si>
  <si>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</si>
  <si>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</si>
  <si>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</si>
  <si>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</si>
  <si>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</si>
  <si>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</si>
  <si>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</si>
  <si>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</si>
  <si>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</si>
  <si>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</si>
  <si>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</si>
  <si>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</si>
  <si>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</si>
  <si>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</si>
  <si>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</si>
  <si>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</si>
  <si>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</si>
  <si>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</si>
  <si>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</si>
  <si>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</si>
  <si>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</si>
  <si>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</si>
  <si>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</si>
  <si>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</si>
  <si>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</si>
  <si>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</si>
  <si>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</si>
  <si>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</si>
  <si>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</si>
  <si>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</si>
  <si>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</si>
  <si>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</si>
  <si>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</si>
  <si>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</si>
  <si>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</si>
  <si>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</si>
  <si>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</si>
  <si>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</si>
  <si>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</si>
  <si>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</si>
  <si>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</si>
  <si>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</si>
  <si>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</si>
  <si>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</si>
  <si>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</si>
  <si>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</si>
  <si>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</si>
  <si>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</si>
  <si>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</si>
  <si>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</si>
  <si>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</si>
  <si>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</si>
  <si>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</si>
  <si>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</si>
  <si>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</si>
  <si>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</si>
  <si>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</si>
  <si>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</si>
  <si>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</si>
  <si>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</si>
  <si>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</si>
  <si>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</si>
  <si>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</si>
  <si>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</si>
  <si>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</si>
  <si>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</si>
  <si>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</si>
  <si>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</si>
  <si>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</si>
  <si>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</si>
  <si>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</si>
  <si>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</si>
  <si>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</si>
  <si>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</si>
  <si>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</si>
  <si>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</si>
  <si>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</si>
  <si>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</si>
  <si>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</si>
  <si>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</si>
  <si>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</si>
  <si>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</si>
  <si>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</si>
  <si>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</si>
  <si>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</si>
  <si>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</si>
  <si>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</si>
  <si>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</si>
  <si>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</si>
  <si>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</si>
  <si>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</si>
  <si>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</si>
  <si>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</si>
  <si>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</si>
  <si>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</si>
  <si>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</si>
  <si>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</si>
  <si>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</si>
  <si>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</si>
  <si>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</si>
  <si>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</si>
  <si>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</si>
  <si>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</si>
  <si>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</si>
  <si>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</si>
  <si>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</si>
  <si>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</si>
  <si>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</si>
  <si>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</si>
  <si>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</si>
  <si>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</si>
  <si>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</si>
  <si>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</si>
  <si>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</si>
  <si>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</si>
  <si>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</si>
  <si>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</si>
  <si>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</si>
  <si>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</si>
  <si>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</si>
  <si>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</si>
  <si>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</si>
  <si>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</si>
  <si>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</si>
  <si>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</si>
  <si>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</si>
  <si>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</si>
  <si>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</si>
  <si>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</si>
  <si>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</si>
  <si>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</si>
  <si>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</si>
  <si>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</si>
  <si>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</si>
  <si>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</si>
  <si>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</si>
  <si>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</si>
  <si>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</si>
  <si>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</si>
  <si>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</si>
  <si>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</si>
  <si>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</si>
  <si>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</si>
  <si>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</si>
  <si>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</si>
  <si>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</si>
  <si>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</si>
  <si>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</si>
  <si>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</si>
  <si>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</si>
  <si>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</si>
  <si>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</si>
  <si>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</si>
  <si>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</si>
  <si>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</si>
  <si>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</si>
  <si>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</si>
  <si>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</si>
  <si>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</si>
  <si>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</si>
  <si>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</si>
  <si>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</si>
  <si>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</si>
  <si>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</si>
  <si>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</si>
  <si>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</si>
  <si>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</si>
  <si>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</si>
  <si>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</si>
  <si>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</si>
  <si>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</si>
  <si>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</si>
  <si>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</si>
  <si>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</si>
  <si>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</si>
  <si>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</si>
  <si>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</si>
  <si>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</si>
  <si>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</si>
  <si>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</si>
  <si>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</si>
  <si>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</si>
  <si>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</si>
  <si>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</si>
  <si>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</si>
  <si>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</si>
  <si>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</si>
  <si>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</si>
  <si>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</si>
  <si>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</si>
  <si>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</si>
  <si>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</si>
  <si>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</si>
  <si>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</si>
  <si>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</si>
  <si>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</si>
  <si>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</si>
  <si>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</si>
  <si>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</si>
  <si>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</si>
  <si>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</si>
  <si>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</si>
  <si>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</si>
  <si>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</si>
  <si>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</si>
  <si>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</si>
  <si>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</si>
  <si>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</si>
  <si>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</si>
  <si>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</si>
  <si>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</si>
  <si>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</si>
  <si>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</si>
  <si>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</si>
  <si>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</si>
  <si>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</si>
  <si>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</si>
  <si>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</si>
  <si>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</si>
  <si>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</si>
  <si>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</si>
  <si>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</si>
  <si>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</si>
  <si>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</si>
  <si>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</si>
  <si>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</si>
  <si>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</si>
  <si>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</si>
  <si>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</si>
  <si>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</si>
  <si>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</si>
  <si>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</si>
  <si>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</si>
  <si>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</si>
  <si>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</si>
  <si>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</si>
  <si>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</si>
  <si>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</si>
  <si>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</si>
  <si>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</si>
  <si>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</si>
  <si>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</si>
  <si>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</si>
  <si>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</si>
  <si>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</si>
  <si>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</si>
  <si>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</si>
  <si>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</si>
  <si>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</si>
  <si>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</si>
  <si>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</si>
  <si>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</si>
  <si>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</si>
  <si>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</si>
  <si>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</si>
  <si>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</si>
  <si>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</si>
  <si>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</si>
  <si>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</si>
  <si>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</si>
  <si>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</si>
  <si>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</si>
  <si>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</si>
  <si>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</si>
  <si>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</si>
  <si>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</si>
  <si>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</si>
  <si>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</si>
  <si>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</si>
  <si>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</si>
  <si>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</si>
  <si>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</si>
  <si>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</si>
  <si>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</si>
  <si>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</si>
  <si>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</si>
  <si>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</si>
  <si>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</si>
  <si>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</si>
  <si>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</si>
  <si>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</si>
  <si>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</si>
  <si>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</si>
  <si>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</si>
  <si>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</si>
  <si>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</si>
  <si>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</si>
  <si>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</si>
  <si>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</si>
  <si>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</si>
  <si>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</si>
  <si>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</si>
  <si>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</si>
  <si>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</si>
  <si>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</si>
  <si>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</si>
  <si>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</si>
  <si>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</si>
  <si>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</si>
  <si>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</si>
  <si>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</si>
  <si>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</si>
  <si>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</si>
  <si>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</si>
  <si>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</si>
  <si>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</si>
  <si>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</si>
  <si>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</si>
  <si>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</si>
  <si>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</si>
  <si>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</si>
  <si>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</si>
  <si>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</si>
  <si>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</si>
  <si>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</si>
  <si>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</si>
  <si>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</si>
  <si>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</si>
  <si>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</si>
  <si>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</si>
  <si>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</si>
  <si>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</si>
  <si>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</si>
  <si>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</si>
  <si>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</si>
  <si>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</si>
  <si>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</si>
  <si>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</si>
  <si>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</si>
  <si>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</si>
  <si>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</si>
  <si>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</si>
  <si>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</si>
  <si>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</si>
  <si>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</si>
  <si>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</si>
  <si>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</si>
  <si>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</si>
  <si>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</si>
  <si>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</si>
  <si>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</si>
  <si>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</si>
  <si>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</si>
  <si>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</si>
  <si>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</si>
  <si>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</si>
  <si>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</si>
  <si>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</si>
  <si>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</si>
  <si>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</si>
  <si>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</si>
  <si>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</si>
  <si>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</si>
  <si>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</si>
  <si>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</si>
  <si>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</si>
  <si>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</si>
  <si>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</si>
  <si>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</si>
  <si>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</si>
  <si>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</si>
  <si>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</si>
  <si>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</si>
  <si>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</si>
  <si>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</si>
  <si>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</si>
  <si>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</si>
  <si>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</si>
  <si>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</si>
  <si>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</si>
  <si>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</si>
  <si>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</si>
  <si>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</si>
  <si>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</si>
  <si>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</si>
  <si>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</si>
  <si>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</si>
  <si>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</si>
  <si>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</si>
  <si>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</si>
  <si>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</si>
  <si>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</si>
  <si>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</si>
  <si>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</si>
  <si>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</si>
  <si>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</si>
  <si>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</si>
  <si>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</si>
  <si>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</si>
  <si>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</si>
  <si>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</si>
  <si>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</si>
  <si>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</si>
  <si>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</si>
  <si>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</si>
  <si>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</si>
  <si>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</si>
  <si>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</si>
  <si>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</si>
  <si>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</si>
  <si>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</si>
  <si>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</si>
  <si>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</si>
  <si>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</si>
  <si>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</si>
  <si>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</si>
  <si>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</si>
  <si>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</si>
  <si>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</si>
  <si>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</si>
  <si>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</si>
  <si>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</si>
  <si>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</si>
  <si>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</si>
  <si>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</si>
  <si>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</si>
  <si>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</si>
  <si>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</si>
  <si>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</si>
  <si>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</si>
  <si>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</si>
  <si>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</si>
  <si>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</si>
  <si>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</si>
  <si>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</si>
  <si>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</si>
  <si>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</si>
  <si>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</si>
  <si>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</si>
  <si>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</si>
  <si>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</si>
  <si>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</si>
  <si>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</si>
  <si>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</si>
  <si>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</si>
  <si>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</si>
  <si>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</si>
  <si>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</si>
  <si>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</si>
  <si>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</si>
  <si>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</si>
  <si>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</si>
  <si>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</si>
  <si>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</si>
  <si>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</si>
  <si>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</si>
  <si>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</si>
  <si>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</si>
  <si>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</si>
  <si>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</si>
  <si>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</si>
  <si>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</si>
  <si>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</si>
  <si>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</si>
  <si>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</si>
  <si>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</si>
  <si>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</si>
  <si>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</si>
  <si>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</si>
  <si>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</si>
  <si>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</si>
  <si>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</si>
  <si>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</si>
  <si>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</si>
  <si>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</si>
  <si>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</si>
  <si>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</si>
  <si>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</si>
  <si>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</si>
  <si>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</si>
  <si>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</si>
  <si>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</si>
  <si>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</si>
  <si>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</si>
  <si>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</si>
  <si>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</si>
  <si>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</si>
  <si>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</si>
  <si>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</si>
  <si>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</si>
  <si>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</si>
  <si>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</si>
  <si>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</si>
  <si>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</si>
  <si>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</si>
  <si>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</si>
  <si>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</si>
  <si>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</si>
  <si>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</si>
  <si>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</si>
  <si>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</si>
  <si>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</si>
  <si>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</si>
  <si>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</si>
  <si>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</si>
  <si>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</si>
  <si>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</si>
  <si>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</si>
  <si>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</si>
  <si>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</si>
  <si>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</si>
  <si>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</si>
  <si>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</si>
  <si>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</si>
  <si>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</si>
  <si>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</si>
  <si>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</si>
  <si>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</si>
  <si>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</si>
  <si>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</si>
  <si>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</si>
  <si>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</si>
  <si>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</si>
  <si>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</si>
  <si>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</si>
  <si>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</si>
  <si>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</si>
  <si>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</si>
  <si>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</si>
  <si>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</si>
  <si>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</si>
  <si>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</si>
  <si>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</si>
  <si>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</si>
  <si>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</si>
  <si>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</si>
  <si>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</si>
  <si>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</si>
  <si>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</si>
  <si>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</si>
  <si>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</si>
  <si>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</si>
  <si>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</si>
  <si>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</si>
  <si>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</si>
  <si>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</si>
  <si>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</si>
  <si>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</si>
  <si>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</si>
  <si>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</si>
  <si>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</si>
  <si>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</si>
  <si>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</si>
  <si>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</si>
  <si>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</si>
  <si>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</si>
  <si>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</si>
  <si>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</si>
  <si>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</si>
  <si>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</si>
  <si>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</si>
  <si>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</si>
  <si>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</si>
  <si>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</si>
  <si>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</si>
  <si>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</si>
  <si>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</si>
  <si>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</si>
  <si>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</si>
  <si>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</si>
  <si>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</si>
  <si>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</si>
  <si>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</si>
  <si>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</si>
  <si>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</si>
  <si>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</si>
  <si>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</si>
  <si>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</si>
  <si>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</si>
  <si>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</si>
  <si>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</si>
  <si>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</si>
  <si>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</si>
  <si>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</si>
  <si>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</si>
  <si>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</si>
  <si>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</si>
  <si>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</si>
  <si>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</si>
  <si>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</si>
  <si>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</si>
  <si>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</si>
  <si>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</si>
  <si>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</si>
  <si>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</si>
  <si>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</si>
  <si>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</si>
  <si>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</si>
  <si>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</si>
  <si>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</si>
  <si>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</si>
  <si>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</si>
  <si>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</si>
  <si>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</si>
  <si>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</si>
  <si>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</si>
  <si>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</si>
  <si>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</si>
  <si>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</si>
  <si>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</si>
  <si>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</si>
  <si>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</si>
  <si>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</si>
  <si>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</si>
  <si>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</si>
  <si>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</si>
  <si>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</si>
  <si>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</si>
  <si>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</si>
  <si>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</si>
  <si>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</si>
  <si>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</si>
  <si>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</si>
  <si>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</si>
  <si>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</si>
  <si>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</si>
  <si>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</si>
  <si>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</si>
  <si>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</si>
  <si>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</si>
  <si>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</si>
  <si>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</si>
  <si>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</si>
  <si>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</si>
  <si>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</si>
  <si>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</si>
  <si>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</si>
  <si>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</si>
  <si>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</si>
  <si>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</si>
  <si>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</si>
  <si>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</si>
  <si>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</si>
  <si>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</si>
  <si>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</si>
  <si>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</si>
  <si>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</si>
  <si>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</si>
  <si>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</si>
  <si>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</si>
  <si>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</si>
  <si>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</si>
  <si>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</si>
  <si>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</si>
  <si>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</si>
  <si>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</si>
  <si>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</si>
  <si>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</si>
  <si>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</si>
  <si>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</si>
  <si>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</si>
  <si>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</si>
  <si>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</si>
  <si>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</si>
  <si>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</si>
  <si>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</si>
  <si>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</si>
  <si>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</si>
  <si>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</si>
  <si>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</si>
  <si>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</si>
  <si>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</si>
  <si>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</si>
  <si>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</si>
  <si>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</si>
  <si>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</si>
  <si>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</si>
  <si>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</si>
  <si>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</si>
  <si>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</si>
  <si>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</si>
  <si>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</si>
  <si>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</si>
  <si>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</si>
  <si>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</si>
  <si>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</si>
  <si>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</si>
  <si>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</si>
  <si>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</si>
  <si>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</si>
  <si>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</si>
  <si>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</si>
  <si>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</si>
  <si>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</si>
  <si>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</si>
  <si>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</si>
  <si>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</si>
  <si>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</si>
  <si>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</si>
  <si>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</si>
  <si>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</si>
  <si>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</si>
  <si>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</si>
  <si>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</si>
  <si>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</si>
  <si>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</si>
  <si>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</si>
  <si>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</si>
  <si>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</si>
  <si>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</si>
  <si>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</si>
  <si>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</si>
  <si>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</si>
  <si>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</si>
  <si>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</si>
  <si>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</si>
  <si>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</si>
  <si>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</si>
  <si>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</si>
  <si>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</si>
  <si>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</si>
  <si>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</si>
  <si>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</si>
  <si>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</si>
  <si>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</si>
  <si>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</si>
  <si>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</si>
  <si>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</si>
  <si>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</si>
  <si>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</si>
  <si>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</si>
  <si>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</si>
  <si>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</si>
  <si>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</si>
  <si>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</si>
  <si>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</si>
  <si>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</si>
  <si>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</si>
  <si>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</si>
  <si>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</si>
  <si>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</si>
  <si>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</si>
  <si>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</si>
  <si>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</si>
  <si>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</si>
  <si>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</si>
  <si>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</si>
  <si>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</si>
  <si>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</si>
  <si>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</si>
  <si>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</si>
  <si>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</si>
  <si>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</si>
  <si>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</si>
  <si>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</si>
  <si>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</si>
  <si>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</si>
  <si>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</si>
  <si>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</si>
  <si>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</si>
  <si>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</si>
  <si>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</si>
  <si>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</si>
  <si>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</si>
  <si>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</si>
  <si>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</si>
  <si>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</si>
  <si>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</si>
  <si>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</si>
  <si>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</si>
  <si>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</si>
  <si>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</si>
  <si>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</si>
  <si>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</si>
  <si>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</si>
  <si>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</si>
  <si>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</si>
  <si>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</si>
  <si>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</si>
  <si>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</si>
  <si>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</si>
  <si>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</si>
  <si>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</si>
  <si>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</si>
  <si>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</si>
  <si>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</si>
  <si>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</si>
  <si>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</si>
  <si>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</si>
  <si>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</si>
  <si>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</si>
  <si>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</si>
  <si>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</si>
  <si>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</si>
  <si>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</si>
  <si>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</si>
  <si>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</si>
  <si>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</si>
  <si>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</si>
  <si>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</si>
  <si>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</si>
  <si>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</si>
  <si>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</si>
  <si>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</si>
  <si>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</si>
  <si>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</si>
  <si>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</si>
  <si>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</si>
  <si>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</si>
  <si>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</si>
  <si>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</si>
  <si>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</si>
  <si>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</si>
  <si>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</si>
  <si>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</si>
  <si>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</si>
  <si>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</si>
  <si>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</si>
  <si>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</si>
  <si>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</si>
  <si>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</si>
  <si>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</si>
  <si>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</si>
  <si>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</si>
  <si>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</si>
  <si>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</si>
  <si>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</si>
  <si>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</si>
  <si>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</si>
  <si>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</si>
  <si>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</si>
  <si>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</si>
  <si>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</si>
  <si>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</si>
  <si>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</si>
  <si>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</si>
  <si>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</si>
  <si>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</si>
  <si>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</si>
  <si>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</si>
  <si>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</si>
  <si>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</si>
  <si>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</si>
  <si>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</si>
  <si>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</si>
  <si>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</si>
  <si>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</si>
  <si>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</si>
  <si>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</si>
  <si>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</si>
  <si>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</si>
  <si>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</si>
  <si>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</si>
  <si>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</si>
  <si>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</si>
  <si>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</si>
  <si>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</si>
  <si>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</si>
  <si>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</si>
  <si>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</si>
  <si>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</si>
  <si>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</si>
  <si>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</si>
  <si>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</si>
  <si>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</si>
  <si>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</si>
  <si>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</si>
  <si>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</si>
  <si>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</si>
  <si>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</si>
  <si>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</si>
  <si>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</si>
  <si>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</si>
  <si>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</si>
  <si>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</si>
  <si>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</si>
  <si>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</si>
  <si>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</si>
  <si>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</si>
  <si>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</si>
  <si>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</si>
  <si>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</si>
  <si>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</si>
  <si>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</si>
  <si>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</si>
  <si>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</si>
  <si>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</si>
  <si>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</si>
  <si>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</si>
  <si>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</si>
  <si>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</si>
  <si>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</si>
  <si>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</si>
  <si>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</si>
  <si>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</si>
  <si>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</si>
  <si>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</si>
  <si>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</si>
  <si>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</si>
  <si>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</si>
  <si>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</si>
  <si>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</si>
  <si>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</si>
  <si>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</si>
  <si>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</si>
  <si>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</si>
  <si>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</si>
  <si>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</si>
  <si>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</si>
  <si>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</si>
  <si>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</si>
  <si>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</si>
  <si>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</si>
  <si>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</si>
  <si>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</si>
  <si>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</si>
  <si>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</si>
  <si>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</si>
  <si>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</si>
  <si>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</si>
  <si>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</si>
  <si>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</si>
  <si>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</si>
  <si>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</si>
  <si>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</si>
  <si>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</si>
  <si>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</si>
  <si>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</si>
  <si>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</si>
  <si>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</si>
  <si>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</si>
  <si>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</si>
  <si>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</si>
  <si>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</si>
  <si>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</si>
  <si>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</si>
  <si>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</si>
  <si>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</si>
  <si>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</si>
  <si>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</si>
  <si>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</si>
  <si>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</si>
  <si>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</si>
  <si>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</si>
  <si>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</si>
  <si>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</si>
  <si>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</si>
  <si>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</si>
  <si>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</si>
  <si>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</si>
  <si>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</si>
  <si>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</si>
  <si>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</si>
  <si>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</si>
  <si>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</si>
  <si>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</si>
  <si>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</si>
  <si>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</si>
  <si>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</si>
  <si>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</si>
  <si>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</si>
  <si>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</si>
  <si>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</si>
  <si>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</si>
  <si>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</si>
  <si>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</si>
  <si>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</si>
  <si>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</si>
  <si>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</si>
  <si>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</si>
  <si>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</si>
  <si>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</si>
  <si>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</si>
  <si>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</si>
  <si>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</si>
  <si>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</si>
  <si>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</si>
  <si>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</si>
  <si>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</si>
  <si>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</si>
  <si>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</si>
  <si>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</si>
  <si>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</si>
  <si>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</si>
  <si>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</si>
  <si>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</si>
  <si>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</si>
  <si>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</si>
  <si>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</si>
  <si>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</si>
  <si>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</si>
  <si>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</si>
  <si>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</si>
  <si>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</si>
  <si>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</si>
  <si>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</si>
  <si>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</si>
  <si>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</si>
  <si>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</si>
  <si>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</si>
  <si>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</si>
  <si>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</si>
  <si>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</si>
  <si>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</si>
  <si>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</si>
  <si>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</si>
  <si>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</si>
  <si>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</si>
  <si>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</si>
  <si>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</si>
  <si>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</si>
  <si>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</si>
  <si>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</si>
  <si>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</si>
  <si>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</si>
  <si>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</si>
  <si>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</si>
  <si>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</si>
  <si>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</si>
  <si>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</si>
  <si>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</si>
  <si>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</si>
  <si>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</si>
  <si>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</si>
  <si>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</si>
  <si>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</si>
  <si>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</si>
  <si>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</si>
  <si>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</si>
  <si>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</si>
  <si>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</si>
  <si>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</si>
  <si>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</si>
  <si>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</si>
  <si>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</si>
  <si>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</si>
  <si>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</si>
  <si>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</si>
  <si>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</si>
  <si>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</si>
  <si>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</si>
  <si>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</si>
  <si>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</si>
  <si>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</si>
  <si>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</si>
  <si>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</si>
  <si>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</si>
  <si>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</si>
  <si>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</si>
  <si>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</si>
  <si>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</si>
  <si>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</si>
  <si>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</si>
  <si>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</si>
  <si>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</si>
  <si>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</si>
  <si>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</si>
  <si>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</si>
  <si>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</si>
  <si>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</si>
  <si>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</si>
  <si>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</si>
  <si>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</si>
  <si>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</si>
  <si>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</si>
  <si>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</si>
  <si>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</si>
  <si>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</si>
  <si>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</si>
  <si>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</si>
  <si>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</si>
  <si>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</si>
  <si>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</si>
  <si>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</si>
  <si>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</si>
  <si>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</si>
  <si>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</si>
  <si>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</si>
  <si>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</si>
  <si>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</si>
  <si>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</si>
  <si>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</si>
  <si>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</si>
  <si>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</si>
  <si>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</si>
  <si>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</si>
  <si>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</si>
  <si>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</si>
  <si>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</si>
  <si>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</si>
  <si>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</si>
  <si>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</si>
  <si>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</si>
  <si>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</si>
  <si>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</si>
  <si>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</si>
  <si>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</si>
  <si>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</si>
  <si>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</si>
  <si>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</si>
  <si>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</si>
  <si>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</si>
  <si>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</si>
  <si>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</si>
  <si>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</si>
  <si>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</si>
  <si>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</si>
  <si>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</si>
  <si>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</si>
  <si>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</si>
  <si>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</si>
  <si>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</si>
  <si>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</si>
  <si>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</si>
  <si>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</si>
  <si>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</si>
  <si>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</si>
  <si>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</si>
  <si>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</si>
  <si>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</si>
  <si>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</si>
  <si>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</si>
  <si>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</si>
  <si>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</si>
  <si>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</si>
  <si>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</si>
  <si>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</si>
  <si>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</si>
  <si>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</si>
  <si>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</si>
  <si>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</si>
  <si>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</si>
  <si>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</si>
  <si>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</si>
  <si>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</si>
  <si>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</si>
  <si>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</si>
  <si>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</si>
  <si>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</si>
  <si>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</si>
  <si>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</si>
  <si>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</si>
  <si>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</si>
  <si>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</si>
  <si>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</si>
  <si>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</si>
  <si>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</si>
  <si>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</si>
  <si>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</si>
  <si>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</si>
  <si>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</si>
  <si>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</si>
  <si>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</si>
  <si>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</si>
  <si>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</si>
  <si>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</si>
  <si>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</si>
  <si>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</si>
  <si>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</si>
  <si>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</si>
  <si>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</si>
  <si>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</si>
  <si>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</si>
  <si>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</si>
  <si>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</si>
  <si>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</si>
  <si>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</si>
  <si>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</si>
  <si>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</si>
  <si>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</si>
  <si>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</si>
  <si>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</si>
  <si>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</si>
  <si>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</si>
  <si>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</si>
  <si>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</si>
  <si>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</si>
  <si>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</si>
  <si>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</si>
  <si>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</si>
  <si>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</si>
  <si>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</si>
  <si>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</si>
  <si>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</si>
  <si>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</si>
  <si>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</si>
  <si>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</si>
  <si>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</si>
  <si>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</si>
  <si>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</si>
  <si>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</si>
  <si>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</si>
  <si>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</si>
  <si>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</si>
  <si>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</si>
  <si>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</si>
  <si>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</si>
  <si>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</si>
  <si>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</si>
  <si>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</si>
  <si>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</si>
  <si>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</si>
  <si>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</si>
  <si>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</si>
  <si>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</si>
  <si>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</si>
  <si>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</si>
  <si>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</si>
  <si>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</si>
  <si>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</si>
  <si>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</si>
  <si>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</si>
  <si>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</si>
  <si>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</si>
  <si>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</si>
  <si>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</si>
  <si>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</si>
  <si>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</si>
  <si>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</si>
  <si>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</si>
  <si>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</si>
  <si>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</si>
  <si>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</si>
  <si>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</si>
  <si>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</si>
  <si>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</si>
  <si>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</si>
  <si>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</si>
  <si>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</si>
  <si>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</si>
  <si>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</si>
  <si>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</si>
  <si>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</si>
  <si>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</si>
  <si>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</si>
  <si>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</si>
  <si>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</si>
  <si>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</si>
  <si>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</si>
  <si>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</si>
  <si>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</si>
  <si>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</si>
  <si>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</si>
  <si>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</si>
  <si>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</si>
  <si>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</si>
  <si>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</si>
  <si>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</si>
  <si>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</si>
  <si>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</si>
  <si>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</si>
  <si>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</si>
  <si>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</si>
  <si>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</si>
  <si>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</si>
  <si>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</si>
  <si>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</si>
  <si>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</si>
  <si>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</si>
  <si>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</si>
  <si>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</si>
  <si>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</si>
  <si>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</si>
  <si>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</si>
  <si>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</si>
  <si>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</si>
  <si>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</si>
  <si>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</si>
  <si>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</si>
  <si>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</si>
  <si>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</si>
  <si>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</si>
  <si>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</si>
  <si>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</si>
  <si>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</si>
  <si>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</si>
  <si>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</si>
  <si>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</si>
  <si>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</si>
  <si>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</si>
  <si>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</si>
  <si>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</si>
  <si>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</si>
  <si>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</si>
  <si>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</si>
  <si>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</si>
  <si>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</si>
  <si>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</si>
  <si>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</si>
  <si>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</si>
  <si>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</si>
  <si>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</si>
  <si>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</si>
  <si>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</si>
  <si>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</si>
  <si>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</si>
  <si>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</si>
  <si>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</si>
  <si>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</si>
  <si>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</si>
  <si>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</si>
  <si>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</si>
  <si>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</si>
  <si>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</si>
  <si>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</si>
  <si>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</si>
  <si>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</si>
  <si>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</si>
  <si>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</si>
  <si>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</si>
  <si>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</si>
  <si>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</si>
  <si>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</si>
  <si>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</si>
  <si>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</si>
  <si>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</si>
  <si>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</si>
  <si>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</si>
  <si>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</si>
  <si>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</si>
  <si>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</si>
  <si>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</si>
  <si>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</si>
  <si>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</si>
  <si>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</si>
  <si>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</si>
  <si>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</si>
  <si>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</si>
  <si>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</si>
  <si>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</si>
  <si>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</si>
  <si>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</si>
  <si>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</si>
  <si>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</si>
  <si>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</si>
  <si>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</si>
  <si>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</si>
  <si>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</si>
  <si>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</si>
  <si>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</si>
  <si>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</si>
  <si>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</si>
  <si>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</si>
  <si>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</si>
  <si>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</si>
  <si>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</si>
  <si>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</si>
  <si>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</si>
  <si>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</si>
  <si>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</si>
  <si>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</si>
  <si>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</si>
  <si>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</si>
  <si>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</si>
  <si>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</si>
  <si>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</si>
  <si>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</si>
  <si>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</si>
  <si>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</si>
  <si>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</si>
  <si>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</si>
  <si>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</si>
  <si>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</si>
  <si>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</si>
  <si>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</si>
  <si>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</si>
  <si>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</si>
  <si>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</si>
  <si>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</si>
  <si>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</si>
  <si>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</si>
  <si>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</si>
  <si>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</si>
  <si>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</si>
  <si>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</si>
  <si>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</si>
  <si>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</si>
  <si>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</si>
  <si>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</si>
  <si>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</si>
  <si>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</si>
  <si>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</si>
  <si>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</si>
  <si>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</si>
  <si>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</si>
  <si>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</si>
  <si>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</si>
  <si>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</si>
  <si>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</si>
  <si>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</si>
  <si>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</si>
  <si>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</si>
  <si>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</si>
  <si>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</si>
  <si>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</si>
  <si>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</si>
  <si>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</si>
  <si>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</si>
  <si>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</si>
  <si>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</si>
  <si>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</si>
  <si>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</si>
  <si>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</si>
  <si>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</si>
  <si>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</si>
  <si>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</si>
  <si>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</si>
  <si>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</si>
  <si>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</si>
  <si>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</si>
  <si>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</si>
  <si>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</si>
  <si>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</si>
  <si>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</si>
  <si>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</si>
  <si>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</si>
  <si>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</si>
  <si>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</si>
  <si>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</si>
  <si>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</si>
  <si>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</si>
  <si>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</si>
  <si>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</si>
  <si>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</si>
  <si>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</si>
  <si>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</si>
  <si>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</si>
  <si>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</si>
  <si>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</si>
  <si>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</si>
  <si>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</si>
  <si>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</si>
  <si>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</si>
  <si>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</si>
  <si>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</si>
  <si>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</si>
  <si>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</si>
  <si>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</si>
  <si>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</si>
  <si>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</si>
  <si>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</si>
  <si>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</si>
  <si>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</si>
  <si>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</si>
  <si>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</si>
  <si>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</si>
  <si>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</si>
  <si>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</si>
  <si>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</si>
  <si>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</si>
  <si>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</si>
  <si>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</si>
  <si>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</si>
  <si>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</si>
  <si>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</si>
  <si>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</si>
  <si>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</si>
  <si>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</si>
  <si>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</si>
  <si>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</si>
  <si>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</si>
  <si>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</si>
  <si>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</si>
  <si>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</si>
  <si>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</si>
  <si>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</si>
  <si>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</si>
  <si>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</si>
  <si>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</si>
  <si>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</si>
  <si>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</si>
  <si>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</si>
  <si>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</si>
  <si>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</si>
  <si>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</si>
  <si>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</si>
  <si>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</si>
  <si>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</si>
  <si>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</si>
  <si>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</si>
  <si>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</si>
  <si>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</si>
  <si>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</si>
  <si>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</si>
  <si>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</si>
  <si>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</si>
  <si>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</si>
  <si>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</si>
  <si>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</si>
  <si>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</si>
  <si>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</si>
  <si>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</si>
  <si>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</si>
  <si>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</si>
  <si>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</si>
  <si>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</si>
  <si>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</si>
  <si>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</si>
  <si>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</si>
  <si>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</si>
  <si>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</si>
  <si>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</si>
  <si>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</si>
  <si>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</si>
  <si>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</si>
  <si>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</si>
  <si>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</si>
  <si>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</si>
  <si>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</si>
  <si>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</si>
  <si>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</si>
  <si>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</si>
  <si>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</si>
  <si>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</si>
  <si>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</si>
  <si>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</si>
  <si>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</si>
  <si>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</si>
  <si>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</si>
  <si>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</si>
  <si>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</si>
  <si>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</si>
  <si>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</si>
  <si>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</si>
  <si>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</si>
  <si>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</si>
  <si>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</si>
  <si>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</si>
  <si>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</si>
  <si>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</si>
  <si>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</si>
  <si>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</si>
  <si>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</si>
  <si>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</si>
  <si>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</si>
  <si>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</si>
  <si>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</si>
  <si>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</si>
  <si>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</si>
  <si>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</si>
  <si>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</si>
  <si>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</si>
  <si>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</si>
  <si>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</si>
  <si>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</si>
  <si>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</si>
  <si>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</si>
  <si>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</si>
  <si>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</si>
  <si>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</si>
  <si>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</si>
  <si>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</si>
  <si>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</si>
  <si>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</si>
  <si>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</si>
  <si>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</si>
  <si>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</si>
  <si>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</si>
  <si>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</si>
  <si>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</si>
  <si>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</si>
  <si>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</si>
  <si>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</si>
  <si>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</si>
  <si>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</si>
  <si>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</si>
  <si>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</si>
  <si>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</si>
  <si>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</si>
  <si>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</si>
  <si>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</si>
  <si>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</si>
  <si>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</si>
  <si>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</si>
  <si>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</si>
  <si>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</si>
  <si>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</si>
  <si>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</si>
  <si>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</si>
  <si>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</si>
  <si>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</si>
  <si>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</si>
  <si>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</si>
  <si>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</si>
  <si>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</si>
  <si>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</si>
  <si>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</si>
  <si>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</si>
  <si>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</si>
  <si>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</si>
  <si>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</si>
  <si>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</si>
  <si>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</si>
  <si>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</si>
  <si>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</si>
  <si>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</si>
  <si>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</si>
  <si>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</si>
  <si>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</si>
  <si>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</si>
  <si>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</si>
  <si>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</si>
  <si>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</si>
  <si>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</si>
  <si>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</si>
  <si>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</si>
  <si>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</si>
  <si>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</si>
  <si>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</si>
  <si>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</si>
  <si>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</si>
  <si>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</si>
  <si>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</si>
  <si>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</si>
  <si>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</si>
  <si>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</si>
  <si>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</si>
  <si>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</si>
  <si>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</si>
  <si>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</si>
  <si>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</si>
  <si>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</si>
  <si>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</si>
  <si>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</si>
  <si>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</si>
  <si>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</si>
  <si>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</si>
  <si>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</si>
  <si>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</si>
  <si>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</si>
  <si>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</si>
  <si>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</si>
  <si>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</si>
  <si>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</si>
  <si>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</si>
  <si>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</si>
  <si>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</si>
  <si>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</si>
  <si>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</si>
  <si>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</si>
  <si>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</si>
  <si>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</si>
  <si>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</si>
  <si>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</si>
  <si>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</si>
  <si>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</si>
  <si>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</si>
  <si>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</si>
  <si>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</si>
  <si>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</si>
  <si>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</si>
  <si>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</si>
  <si>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</si>
  <si>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</si>
  <si>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</si>
  <si>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</si>
  <si>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</si>
  <si>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</si>
  <si>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</si>
  <si>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</si>
  <si>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</si>
  <si>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</si>
  <si>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</si>
  <si>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</si>
  <si>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</si>
  <si>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</si>
  <si>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</si>
  <si>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</si>
  <si>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</si>
  <si>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</si>
  <si>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</si>
  <si>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</si>
  <si>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</si>
  <si>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</si>
  <si>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</si>
  <si>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</si>
  <si>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</si>
  <si>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</si>
  <si>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</si>
  <si>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</si>
  <si>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</si>
  <si>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</si>
  <si>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</si>
  <si>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</si>
  <si>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</si>
  <si>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</si>
  <si>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</si>
  <si>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</si>
  <si>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</si>
  <si>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</si>
  <si>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</si>
  <si>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</si>
  <si>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</si>
  <si>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</si>
  <si>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</si>
  <si>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</si>
  <si>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</si>
  <si>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</si>
  <si>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</si>
  <si>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</si>
  <si>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</si>
  <si>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</si>
  <si>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</si>
  <si>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</si>
  <si>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</si>
  <si>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</si>
  <si>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</si>
  <si>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</si>
  <si>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</si>
  <si>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</si>
  <si>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</si>
  <si>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</si>
  <si>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</si>
  <si>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</si>
  <si>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</si>
  <si>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</si>
  <si>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</si>
  <si>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</si>
  <si>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</si>
  <si>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</si>
  <si>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</si>
  <si>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</si>
  <si>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</si>
  <si>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</si>
  <si>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</si>
  <si>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</si>
  <si>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</si>
  <si>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</si>
  <si>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</si>
  <si>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</si>
  <si>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</si>
  <si>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</si>
  <si>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</si>
  <si>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</si>
  <si>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</si>
  <si>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</si>
  <si>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</si>
  <si>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</si>
  <si>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</si>
  <si>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</si>
  <si>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</si>
  <si>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</si>
  <si>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</si>
  <si>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</si>
  <si>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</si>
  <si>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</si>
  <si>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</si>
  <si>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</si>
  <si>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</si>
  <si>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</si>
  <si>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</si>
  <si>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</si>
  <si>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</si>
  <si>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</si>
  <si>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</si>
  <si>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</si>
  <si>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</si>
  <si>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</si>
  <si>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</si>
  <si>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</si>
  <si>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</si>
  <si>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</si>
  <si>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</si>
  <si>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</si>
  <si>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</si>
  <si>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</si>
  <si>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</si>
  <si>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</si>
  <si>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</si>
  <si>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</si>
  <si>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</si>
  <si>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</si>
  <si>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</si>
  <si>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</si>
  <si>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</si>
  <si>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</si>
  <si>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</si>
  <si>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</si>
  <si>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</si>
  <si>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</si>
  <si>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</si>
  <si>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</si>
  <si>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</si>
  <si>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</si>
  <si>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</si>
  <si>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</si>
  <si>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</si>
  <si>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</si>
  <si>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</si>
  <si>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</si>
  <si>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</si>
  <si>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</si>
  <si>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</si>
  <si>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</si>
  <si>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</si>
  <si>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</si>
  <si>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</si>
  <si>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</si>
  <si>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</si>
  <si>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</si>
  <si>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</si>
  <si>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</si>
  <si>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</si>
  <si>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</si>
  <si>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</si>
  <si>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</si>
  <si>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</si>
  <si>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</si>
  <si>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</si>
  <si>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</si>
  <si>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</si>
  <si>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</si>
  <si>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</si>
  <si>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</si>
  <si>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</si>
  <si>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</si>
  <si>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</si>
  <si>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</si>
  <si>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</si>
  <si>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</si>
  <si>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</si>
  <si>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</si>
  <si>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</si>
  <si>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</si>
  <si>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</si>
  <si>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</si>
  <si>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</si>
  <si>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</si>
  <si>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</si>
  <si>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</si>
  <si>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</si>
  <si>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</si>
  <si>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</si>
  <si>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</si>
  <si>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</si>
  <si>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</si>
  <si>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</si>
  <si>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</si>
  <si>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</si>
  <si>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</si>
  <si>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</si>
  <si>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</si>
  <si>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</si>
  <si>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</si>
  <si>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</si>
  <si>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</si>
  <si>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</si>
  <si>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</si>
  <si>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</si>
  <si>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</si>
  <si>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</si>
  <si>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</si>
  <si>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</si>
  <si>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</si>
  <si>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</si>
  <si>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</si>
  <si>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</si>
  <si>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</si>
  <si>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</si>
  <si>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</si>
  <si>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</si>
  <si>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</si>
  <si>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</si>
  <si>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</si>
  <si>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</si>
  <si>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</si>
  <si>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</si>
  <si>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</si>
  <si>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</si>
  <si>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</si>
  <si>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</si>
  <si>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</si>
  <si>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</si>
  <si>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</si>
  <si>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</si>
  <si>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</si>
  <si>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</si>
  <si>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</si>
  <si>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</si>
  <si>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</si>
  <si>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</si>
  <si>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</si>
  <si>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</si>
  <si>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</si>
  <si>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</si>
  <si>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</si>
  <si>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</si>
  <si>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</si>
  <si>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</si>
  <si>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</si>
  <si>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</si>
  <si>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</si>
  <si>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</si>
  <si>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</si>
  <si>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</si>
  <si>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</si>
  <si>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</si>
  <si>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</si>
  <si>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</si>
  <si>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</si>
  <si>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</si>
  <si>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</si>
  <si>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</si>
  <si>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</si>
  <si>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</si>
  <si>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</si>
  <si>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</si>
  <si>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</si>
  <si>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</si>
  <si>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</si>
  <si>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</si>
  <si>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</si>
  <si>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</si>
  <si>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</si>
  <si>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</si>
  <si>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</si>
  <si>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</si>
  <si>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</si>
  <si>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</si>
  <si>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</si>
  <si>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</si>
  <si>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</si>
  <si>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</si>
  <si>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</si>
  <si>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</si>
  <si>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</si>
  <si>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</si>
  <si>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</si>
  <si>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</si>
  <si>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</si>
  <si>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</si>
  <si>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</si>
  <si>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</si>
  <si>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</si>
  <si>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</si>
  <si>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</si>
  <si>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</si>
  <si>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</si>
  <si>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</si>
  <si>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</si>
  <si>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</si>
  <si>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</si>
  <si>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</si>
  <si>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</si>
  <si>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</si>
  <si>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</si>
  <si>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</si>
  <si>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</si>
  <si>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</si>
  <si>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</si>
  <si>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</si>
  <si>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</si>
  <si>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</si>
  <si>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</si>
  <si>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</si>
  <si>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</si>
  <si>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</si>
  <si>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</si>
  <si>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</si>
  <si>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</si>
  <si>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</si>
  <si>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</si>
  <si>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</si>
  <si>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</si>
  <si>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</si>
  <si>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</si>
  <si>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</si>
  <si>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</si>
  <si>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</si>
  <si>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</si>
  <si>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</si>
  <si>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</si>
  <si>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</si>
  <si>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</si>
  <si>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</si>
  <si>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</si>
  <si>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</si>
  <si>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</si>
  <si>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</si>
  <si>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</si>
  <si>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</si>
  <si>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</si>
  <si>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</si>
  <si>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</si>
  <si>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</si>
  <si>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</si>
  <si>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</si>
  <si>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</si>
  <si>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</si>
  <si>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</si>
  <si>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</si>
  <si>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</si>
  <si>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</si>
  <si>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</si>
  <si>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</si>
  <si>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</si>
  <si>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</si>
  <si>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</si>
  <si>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</si>
  <si>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</si>
  <si>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</si>
  <si>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</si>
  <si>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</si>
  <si>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</si>
  <si>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</si>
  <si>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</si>
  <si>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</si>
  <si>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</si>
  <si>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</si>
  <si>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</si>
  <si>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</si>
  <si>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</si>
  <si>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</si>
  <si>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</si>
  <si>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</si>
  <si>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</si>
  <si>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</si>
  <si>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</si>
  <si>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</si>
  <si>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</si>
  <si>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</si>
  <si>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</si>
  <si>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</si>
  <si>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</si>
  <si>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</si>
  <si>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</si>
  <si>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</si>
  <si>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</si>
  <si>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</si>
  <si>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</si>
  <si>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</si>
  <si>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</si>
  <si>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</si>
  <si>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</si>
  <si>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</si>
  <si>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</si>
  <si>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</si>
  <si>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</si>
  <si>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</si>
  <si>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</si>
  <si>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</si>
  <si>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</si>
  <si>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</si>
  <si>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</si>
  <si>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</si>
  <si>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</si>
  <si>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</si>
  <si>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</si>
  <si>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</si>
  <si>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</si>
  <si>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</si>
  <si>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</si>
  <si>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</si>
  <si>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</si>
  <si>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</si>
  <si>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</si>
  <si>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</si>
  <si>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</si>
  <si>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</si>
  <si>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</si>
  <si>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</si>
  <si>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</si>
  <si>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</si>
  <si>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</si>
  <si>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</si>
  <si>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</si>
  <si>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</si>
  <si>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</si>
  <si>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</si>
  <si>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</si>
  <si>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</si>
  <si>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</si>
  <si>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</si>
  <si>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</si>
  <si>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</si>
  <si>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</si>
  <si>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</si>
  <si>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</si>
  <si>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</si>
  <si>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</si>
  <si>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</si>
  <si>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</si>
  <si>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</si>
  <si>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</si>
  <si>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</si>
  <si>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</si>
  <si>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</si>
  <si>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</si>
  <si>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</si>
  <si>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</si>
  <si>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</si>
  <si>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</si>
  <si>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</si>
  <si>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</si>
  <si>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</si>
  <si>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</si>
  <si>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</si>
  <si>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</si>
  <si>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</si>
  <si>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</si>
  <si>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</si>
  <si>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</si>
  <si>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</si>
  <si>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</si>
  <si>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</si>
  <si>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</si>
  <si>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</si>
  <si>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</si>
  <si>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</si>
  <si>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</si>
  <si>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</si>
  <si>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</si>
  <si>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</si>
  <si>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</si>
  <si>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</si>
  <si>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</si>
  <si>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</si>
  <si>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</si>
  <si>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</si>
  <si>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</si>
  <si>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</si>
  <si>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</si>
  <si>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</si>
  <si>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</si>
  <si>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</si>
  <si>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</si>
  <si>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</si>
  <si>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</si>
  <si>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</si>
  <si>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</si>
  <si>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</si>
  <si>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</si>
  <si>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</si>
  <si>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</si>
  <si>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</si>
  <si>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</si>
  <si>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</si>
  <si>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</si>
  <si>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</si>
  <si>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</si>
  <si>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</si>
  <si>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</si>
  <si>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</si>
  <si>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</si>
  <si>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</si>
  <si>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</si>
  <si>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</si>
  <si>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</si>
  <si>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</si>
  <si>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</si>
  <si>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</si>
  <si>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</si>
  <si>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</si>
  <si>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</si>
  <si>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</si>
  <si>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</si>
  <si>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</si>
  <si>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</si>
  <si>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</si>
  <si>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</si>
  <si>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</si>
  <si>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</si>
  <si>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</si>
  <si>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</si>
  <si>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</si>
  <si>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</si>
  <si>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</si>
  <si>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</si>
  <si>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</si>
  <si>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</si>
  <si>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</si>
  <si>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</si>
  <si>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</si>
  <si>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</si>
  <si>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</si>
  <si>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</si>
  <si>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</si>
  <si>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</si>
  <si>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</si>
  <si>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</si>
  <si>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</si>
  <si>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</si>
  <si>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</si>
  <si>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</si>
  <si>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</si>
  <si>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</si>
  <si>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</si>
  <si>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</si>
  <si>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</si>
  <si>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</si>
  <si>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</si>
  <si>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</si>
  <si>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</si>
  <si>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</si>
  <si>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</si>
  <si>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</si>
  <si>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</si>
  <si>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</si>
  <si>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</si>
  <si>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</si>
  <si>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</si>
  <si>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</si>
  <si>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</si>
  <si>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</si>
  <si>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</si>
  <si>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</si>
  <si>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</si>
  <si>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</si>
  <si>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</si>
  <si>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</si>
  <si>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</si>
  <si>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</si>
  <si>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</si>
  <si>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</si>
  <si>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</si>
  <si>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</si>
  <si>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</si>
  <si>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</si>
  <si>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</si>
  <si>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</si>
  <si>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</si>
  <si>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</si>
  <si>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</si>
  <si>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</si>
  <si>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</si>
  <si>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</si>
  <si>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</si>
  <si>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</si>
  <si>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</si>
  <si>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</si>
  <si>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</si>
  <si>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</si>
  <si>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</si>
  <si>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</si>
  <si>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</si>
  <si>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</si>
  <si>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</si>
  <si>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</si>
  <si>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</si>
  <si>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</si>
  <si>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</si>
  <si>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</si>
  <si>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</si>
  <si>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</si>
  <si>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</si>
  <si>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</si>
  <si>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</si>
  <si>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</si>
  <si>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</si>
  <si>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</si>
  <si>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</si>
  <si>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</si>
  <si>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</si>
  <si>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</si>
  <si>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</si>
  <si>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</si>
  <si>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</si>
  <si>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</si>
  <si>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</si>
  <si>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</si>
  <si>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</si>
  <si>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</si>
  <si>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</si>
  <si>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</si>
  <si>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</si>
  <si>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</si>
  <si>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</si>
  <si>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</si>
  <si>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</si>
  <si>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</si>
  <si>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</si>
  <si>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</si>
  <si>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</si>
  <si>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</si>
  <si>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</si>
  <si>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</si>
  <si>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</si>
  <si>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</si>
  <si>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</si>
  <si>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</si>
  <si>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</si>
  <si>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</si>
  <si>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</si>
  <si>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</si>
  <si>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</si>
  <si>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</si>
  <si>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</si>
  <si>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</si>
  <si>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</si>
  <si>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</si>
  <si>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</si>
  <si>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</si>
  <si>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</si>
  <si>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</si>
  <si>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</si>
  <si>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</si>
  <si>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</si>
  <si>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</si>
  <si>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</si>
  <si>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</si>
  <si>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</si>
  <si>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</si>
  <si>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</si>
  <si>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</si>
  <si>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</si>
  <si>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</si>
  <si>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</si>
  <si>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</si>
  <si>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</si>
  <si>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</si>
  <si>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</si>
  <si>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</si>
  <si>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</si>
  <si>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</si>
  <si>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</si>
  <si>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</si>
  <si>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</si>
  <si>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</si>
  <si>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</si>
  <si>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</si>
  <si>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</si>
  <si>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</si>
  <si>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</si>
  <si>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</si>
  <si>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</si>
  <si>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</si>
  <si>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</si>
  <si>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</si>
  <si>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</si>
  <si>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</si>
  <si>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</si>
  <si>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</si>
  <si>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</si>
  <si>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</si>
  <si>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</si>
  <si>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</si>
  <si>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</si>
  <si>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</si>
  <si>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</si>
  <si>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</si>
  <si>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</si>
  <si>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</si>
  <si>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</si>
  <si>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</si>
  <si>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</si>
  <si>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</si>
  <si>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</si>
  <si>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</si>
  <si>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</si>
  <si>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</si>
  <si>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</si>
  <si>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</si>
  <si>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</si>
  <si>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</si>
  <si>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</si>
  <si>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</si>
  <si>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</si>
  <si>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</si>
  <si>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</si>
  <si>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</si>
  <si>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</si>
  <si>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</si>
  <si>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</si>
  <si>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</si>
  <si>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</si>
  <si>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</si>
  <si>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</si>
  <si>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</si>
  <si>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</si>
  <si>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</si>
  <si>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</si>
  <si>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</si>
  <si>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</si>
  <si>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</si>
  <si>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</si>
  <si>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</si>
  <si>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</si>
  <si>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</si>
  <si>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</si>
  <si>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</si>
  <si>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</si>
  <si>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</si>
  <si>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</si>
  <si>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</si>
  <si>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</si>
  <si>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</si>
  <si>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</si>
  <si>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</si>
  <si>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</si>
  <si>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</si>
  <si>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</si>
  <si>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</si>
  <si>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</si>
  <si>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</si>
  <si>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</si>
  <si>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</si>
  <si>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</si>
  <si>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</si>
  <si>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</si>
  <si>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</si>
  <si>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</si>
  <si>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</si>
  <si>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</si>
  <si>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</si>
  <si>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</si>
  <si>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</si>
  <si>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</si>
  <si>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</si>
  <si>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</si>
  <si>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</si>
  <si>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</si>
  <si>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</si>
  <si>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</si>
  <si>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</si>
  <si>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</si>
  <si>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</si>
  <si>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</si>
  <si>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</si>
  <si>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</si>
  <si>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</si>
  <si>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</si>
  <si>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</si>
  <si>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</si>
  <si>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</si>
  <si>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</si>
  <si>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</si>
  <si>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</si>
  <si>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</si>
  <si>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</si>
  <si>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</si>
  <si>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</si>
  <si>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</si>
  <si>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</si>
  <si>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</si>
  <si>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</si>
  <si>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</si>
  <si>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</si>
  <si>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</si>
  <si>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</si>
  <si>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</si>
  <si>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</si>
  <si>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</si>
  <si>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</si>
  <si>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</si>
  <si>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</si>
  <si>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</si>
  <si>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</si>
  <si>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</si>
  <si>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</si>
  <si>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</si>
  <si>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</si>
  <si>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</si>
  <si>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</si>
  <si>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</si>
  <si>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</si>
  <si>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</si>
  <si>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</si>
  <si>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</si>
  <si>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</si>
  <si>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</si>
  <si>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</si>
  <si>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</si>
  <si>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</si>
  <si>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</si>
  <si>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</si>
  <si>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</si>
  <si>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</si>
  <si>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</si>
  <si>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</si>
  <si>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</si>
  <si>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</si>
  <si>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</si>
  <si>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</si>
  <si>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</si>
  <si>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</si>
  <si>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</si>
  <si>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</si>
  <si>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</si>
  <si>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</si>
  <si>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</si>
  <si>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</si>
  <si>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</si>
  <si>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</si>
  <si>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</si>
  <si>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</si>
  <si>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</si>
  <si>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</si>
  <si>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</si>
  <si>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</si>
  <si>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</si>
  <si>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</si>
  <si>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</si>
  <si>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</si>
  <si>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</si>
  <si>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</si>
  <si>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</si>
  <si>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</si>
  <si>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</si>
  <si>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</si>
  <si>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</si>
  <si>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</si>
  <si>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</si>
  <si>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</si>
  <si>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</si>
  <si>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</si>
  <si>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</si>
  <si>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</si>
  <si>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</si>
  <si>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</si>
  <si>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</si>
  <si>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</si>
  <si>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</si>
  <si>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</si>
  <si>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</si>
  <si>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</si>
  <si>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</si>
  <si>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</si>
  <si>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</si>
  <si>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</si>
  <si>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</si>
  <si>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</si>
  <si>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</si>
  <si>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</si>
  <si>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</si>
  <si>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</si>
  <si>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</si>
  <si>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</si>
  <si>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</si>
  <si>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</si>
  <si>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</si>
  <si>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</si>
  <si>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</si>
  <si>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</si>
  <si>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</si>
  <si>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</si>
  <si>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</si>
  <si>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</si>
  <si>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</si>
  <si>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</si>
  <si>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</si>
  <si>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</si>
  <si>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</si>
  <si>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</si>
  <si>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</si>
  <si>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</si>
  <si>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</si>
  <si>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</si>
  <si>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</si>
  <si>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</si>
  <si>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</si>
  <si>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</si>
  <si>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</si>
  <si>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</si>
  <si>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</si>
  <si>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</si>
  <si>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</si>
  <si>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</si>
  <si>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</si>
  <si>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</si>
  <si>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</si>
  <si>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</si>
  <si>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</si>
  <si>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</si>
  <si>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</si>
  <si>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</si>
  <si>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</si>
  <si>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</si>
  <si>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</si>
  <si>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</si>
  <si>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</si>
  <si>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</si>
  <si>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</si>
  <si>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</si>
  <si>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</si>
  <si>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</si>
  <si>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</si>
  <si>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</si>
  <si>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</si>
  <si>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</si>
  <si>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</si>
  <si>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</si>
  <si>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</si>
  <si>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</si>
  <si>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</si>
  <si>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</si>
  <si>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</si>
  <si>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</si>
  <si>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</si>
  <si>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</si>
  <si>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</si>
  <si>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</si>
  <si>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</si>
  <si>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</si>
  <si>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</si>
  <si>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</si>
  <si>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</si>
  <si>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</si>
  <si>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</si>
  <si>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</si>
  <si>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</si>
  <si>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</si>
  <si>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</si>
  <si>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</si>
  <si>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</si>
  <si>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</si>
  <si>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</si>
  <si>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</si>
  <si>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</si>
  <si>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</si>
  <si>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</si>
  <si>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</si>
  <si>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</si>
  <si>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</si>
  <si>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</si>
  <si>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</si>
  <si>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</si>
  <si>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</si>
  <si>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</si>
  <si>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</si>
  <si>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</si>
  <si>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</si>
  <si>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</si>
  <si>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</si>
  <si>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</si>
  <si>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</si>
  <si>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</si>
  <si>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</si>
  <si>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</si>
  <si>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</si>
  <si>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</si>
  <si>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</si>
  <si>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</si>
  <si>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</si>
  <si>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</si>
  <si>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</si>
  <si>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</si>
  <si>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</si>
  <si>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</si>
  <si>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</si>
  <si>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</si>
  <si>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</si>
  <si>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</si>
  <si>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</si>
  <si>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</si>
  <si>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</si>
  <si>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</si>
  <si>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</si>
  <si>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</si>
  <si>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</si>
  <si>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</si>
  <si>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</si>
  <si>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</si>
  <si>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</si>
  <si>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</si>
  <si>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</si>
  <si>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</si>
  <si>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</si>
  <si>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</si>
  <si>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</si>
  <si>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</si>
  <si>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</si>
  <si>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</si>
  <si>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</si>
  <si>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</si>
  <si>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</si>
  <si>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</si>
  <si>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</si>
  <si>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</si>
  <si>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</si>
  <si>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</si>
  <si>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</si>
  <si>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</si>
  <si>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</si>
  <si>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</si>
  <si>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</si>
  <si>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</si>
  <si>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</si>
  <si>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</si>
  <si>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</si>
  <si>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</si>
  <si>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</si>
  <si>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</si>
  <si>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</si>
  <si>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</si>
  <si>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</si>
  <si>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</si>
  <si>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</si>
  <si>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</si>
  <si>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</si>
  <si>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</si>
  <si>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</si>
  <si>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</si>
  <si>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</si>
  <si>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</si>
  <si>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</si>
  <si>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</si>
  <si>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</si>
  <si>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</si>
  <si>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</si>
  <si>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</si>
  <si>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</si>
  <si>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</si>
  <si>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</si>
  <si>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</si>
  <si>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</si>
  <si>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</si>
  <si>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</si>
  <si>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</si>
  <si>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</si>
  <si>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</si>
  <si>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</si>
  <si>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</si>
  <si>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</si>
  <si>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</si>
  <si>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</si>
  <si>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</si>
  <si>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</si>
  <si>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</si>
  <si>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</si>
  <si>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</si>
  <si>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</si>
  <si>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</si>
  <si>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</si>
  <si>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</si>
  <si>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</si>
  <si>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</si>
  <si>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</si>
  <si>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</si>
  <si>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</si>
  <si>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</si>
  <si>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</si>
  <si>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</si>
  <si>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</si>
  <si>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</si>
  <si>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</si>
  <si>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</si>
  <si>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</si>
  <si>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</si>
  <si>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</si>
  <si>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</si>
  <si>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</si>
  <si>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</si>
  <si>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</si>
  <si>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</si>
  <si>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</si>
  <si>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</si>
  <si>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</si>
  <si>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</si>
  <si>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</si>
  <si>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</si>
  <si>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</si>
  <si>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</si>
  <si>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</si>
  <si>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</si>
  <si>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</si>
  <si>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</si>
  <si>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</si>
  <si>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</si>
  <si>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</si>
  <si>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</si>
  <si>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</si>
  <si>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</si>
  <si>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</si>
  <si>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</si>
  <si>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</si>
  <si>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</si>
  <si>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</si>
  <si>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</si>
  <si>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</si>
  <si>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</si>
  <si>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</si>
  <si>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</si>
  <si>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</si>
  <si>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</si>
  <si>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</si>
  <si>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</si>
  <si>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</si>
  <si>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</si>
  <si>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</si>
  <si>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</si>
  <si>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</si>
  <si>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</si>
  <si>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</si>
  <si>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</si>
  <si>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</si>
  <si>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</si>
  <si>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</si>
  <si>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</si>
  <si>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</si>
  <si>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</si>
  <si>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</si>
  <si>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</si>
  <si>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</si>
  <si>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</si>
  <si>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</si>
  <si>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</si>
  <si>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</si>
  <si>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</si>
  <si>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</si>
  <si>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</si>
  <si>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</si>
  <si>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</si>
  <si>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</si>
  <si>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</si>
  <si>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</si>
  <si>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</si>
  <si>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</si>
  <si>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</si>
  <si>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</si>
  <si>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</si>
  <si>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</si>
  <si>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</si>
  <si>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</si>
  <si>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</si>
  <si>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</si>
  <si>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</si>
  <si>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</si>
  <si>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</si>
  <si>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</si>
  <si>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</si>
  <si>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</si>
  <si>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</si>
  <si>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</si>
  <si>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</si>
  <si>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</si>
  <si>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</si>
  <si>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</si>
  <si>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</si>
  <si>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</si>
  <si>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</si>
  <si>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</si>
  <si>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</si>
  <si>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</si>
  <si>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</si>
  <si>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</si>
  <si>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</si>
  <si>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</si>
  <si>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</si>
  <si>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</si>
  <si>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</si>
  <si>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</si>
  <si>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</si>
  <si>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</si>
  <si>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</si>
  <si>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</si>
  <si>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</si>
  <si>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</si>
  <si>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</si>
  <si>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</si>
  <si>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</si>
  <si>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</si>
  <si>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</si>
  <si>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</si>
  <si>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</si>
  <si>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</si>
  <si>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</si>
  <si>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</si>
  <si>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</si>
  <si>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</si>
  <si>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</si>
  <si>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</si>
  <si>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</si>
  <si>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</si>
  <si>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</si>
  <si>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</si>
  <si>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</si>
  <si>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</si>
  <si>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</si>
  <si>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</si>
  <si>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</si>
  <si>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</si>
  <si>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</si>
  <si>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</si>
  <si>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</si>
  <si>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</si>
  <si>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</si>
  <si>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</si>
  <si>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</si>
  <si>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</si>
  <si>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</si>
  <si>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</si>
  <si>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</si>
  <si>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</si>
  <si>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</si>
  <si>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</si>
  <si>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</si>
  <si>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</si>
  <si>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</si>
  <si>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</si>
  <si>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</si>
  <si>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</si>
  <si>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</si>
  <si>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</si>
  <si>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</si>
  <si>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</si>
  <si>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</si>
  <si>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</si>
  <si>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</si>
  <si>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</si>
  <si>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</si>
  <si>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</si>
  <si>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</si>
  <si>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</si>
  <si>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</si>
  <si>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</si>
  <si>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</si>
  <si>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</si>
  <si>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</si>
  <si>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</si>
  <si>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</si>
  <si>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</si>
  <si>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</si>
  <si>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</si>
  <si>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</si>
  <si>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</si>
  <si>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</si>
  <si>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</si>
  <si>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</si>
  <si>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</si>
  <si>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</si>
  <si>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</si>
  <si>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</si>
  <si>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</si>
  <si>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</si>
  <si>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</si>
  <si>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</si>
  <si>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</si>
  <si>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</si>
  <si>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</si>
  <si>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</si>
  <si>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</si>
  <si>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</si>
  <si>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</si>
  <si>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</si>
  <si>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</si>
  <si>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</si>
  <si>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</si>
  <si>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</si>
  <si>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</si>
  <si>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</si>
  <si>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</si>
  <si>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</si>
  <si>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</si>
  <si>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</si>
  <si>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</si>
  <si>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</si>
  <si>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</si>
  <si>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</si>
  <si>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</si>
  <si>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</si>
  <si>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</si>
  <si>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</si>
  <si>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</si>
  <si>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</si>
  <si>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</si>
  <si>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</si>
  <si>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</si>
  <si>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</si>
  <si>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</si>
  <si>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</si>
  <si>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</si>
  <si>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</si>
  <si>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</si>
  <si>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</si>
  <si>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</si>
  <si>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</si>
  <si>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</si>
  <si>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</si>
  <si>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</si>
  <si>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</si>
  <si>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</si>
  <si>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</si>
  <si>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</si>
  <si>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</si>
  <si>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</si>
  <si>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</si>
  <si>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</si>
  <si>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</si>
  <si>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</si>
  <si>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</si>
  <si>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</si>
  <si>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</si>
  <si>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</si>
  <si>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</si>
  <si>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</si>
  <si>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</si>
  <si>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</si>
  <si>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</si>
  <si>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</si>
  <si>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</si>
  <si>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</si>
  <si>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</si>
  <si>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</si>
  <si>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</si>
  <si>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</si>
  <si>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</si>
  <si>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</si>
  <si>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</si>
  <si>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</si>
  <si>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</si>
  <si>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</si>
  <si>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</si>
  <si>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</si>
  <si>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</si>
  <si>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</si>
  <si>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</si>
  <si>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</si>
  <si>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</si>
  <si>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</si>
  <si>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</si>
  <si>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</si>
  <si>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</si>
  <si>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</si>
  <si>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</si>
  <si>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</si>
  <si>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</si>
  <si>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</si>
  <si>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</si>
  <si>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</si>
  <si>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</si>
  <si>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</si>
  <si>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</si>
  <si>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</si>
  <si>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</si>
  <si>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</si>
  <si>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</si>
  <si>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</si>
  <si>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</si>
  <si>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</si>
  <si>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</si>
  <si>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</si>
  <si>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</si>
  <si>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</si>
  <si>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</si>
  <si>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</si>
  <si>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</si>
  <si>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</si>
  <si>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</si>
  <si>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</si>
  <si>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</si>
  <si>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</si>
  <si>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</si>
  <si>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</si>
  <si>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</si>
  <si>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</si>
  <si>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</si>
  <si>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</si>
  <si>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</si>
  <si>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</si>
  <si>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</si>
  <si>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</si>
  <si>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</si>
  <si>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</si>
  <si>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</si>
  <si>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</si>
  <si>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</si>
  <si>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</si>
  <si>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</si>
  <si>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</si>
  <si>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</si>
  <si>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</si>
  <si>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</si>
  <si>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</si>
  <si>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</si>
  <si>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</si>
  <si>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</si>
  <si>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</si>
  <si>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</si>
  <si>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</si>
  <si>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</si>
  <si>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</si>
  <si>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</si>
  <si>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</si>
  <si>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</si>
  <si>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</si>
  <si>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</si>
  <si>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</si>
  <si>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</si>
  <si>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</si>
  <si>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</si>
  <si>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</si>
  <si>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</si>
  <si>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</si>
  <si>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</si>
  <si>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</si>
  <si>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</si>
  <si>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</si>
  <si>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</si>
  <si>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</si>
  <si>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</si>
  <si>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</si>
  <si>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</si>
  <si>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</si>
  <si>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</si>
  <si>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</si>
  <si>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</si>
  <si>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</si>
  <si>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</si>
  <si>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</si>
  <si>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</si>
  <si>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</si>
  <si>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</si>
  <si>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</si>
  <si>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</si>
  <si>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</si>
  <si>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</si>
  <si>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</si>
  <si>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</si>
  <si>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</si>
  <si>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</si>
  <si>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</si>
  <si>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</si>
  <si>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</si>
  <si>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</si>
  <si>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</si>
  <si>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</si>
  <si>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</si>
  <si>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</si>
  <si>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</si>
  <si>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</si>
  <si>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</si>
  <si>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</si>
  <si>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</si>
  <si>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</si>
  <si>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</si>
  <si>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</si>
  <si>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</si>
  <si>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</si>
  <si>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</si>
  <si>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</si>
  <si>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</si>
  <si>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</si>
  <si>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</si>
  <si>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</si>
  <si>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</si>
  <si>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</si>
  <si>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</si>
  <si>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</si>
  <si>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</si>
  <si>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</si>
  <si>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</si>
  <si>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</si>
  <si>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</si>
  <si>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</si>
  <si>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</si>
  <si>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</si>
  <si>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</si>
  <si>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</si>
  <si>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</si>
  <si>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</si>
  <si>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</si>
  <si>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</si>
  <si>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</si>
  <si>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</si>
  <si>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</si>
  <si>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</si>
  <si>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</si>
  <si>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</si>
  <si>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</si>
  <si>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</si>
  <si>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</si>
  <si>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</si>
  <si>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</si>
  <si>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</si>
  <si>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</si>
  <si>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</si>
  <si>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</si>
  <si>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</si>
  <si>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</si>
  <si>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</si>
  <si>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</si>
  <si>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</si>
  <si>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</si>
  <si>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</si>
  <si>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</si>
  <si>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</si>
  <si>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</si>
  <si>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</si>
  <si>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</si>
  <si>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</si>
  <si>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</si>
  <si>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</si>
  <si>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</si>
  <si>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</si>
  <si>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</si>
  <si>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</si>
  <si>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</si>
  <si>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</si>
  <si>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</si>
  <si>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</si>
  <si>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</si>
  <si>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</si>
  <si>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</si>
  <si>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</si>
  <si>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</si>
  <si>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</si>
  <si>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</si>
  <si>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</si>
  <si>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</si>
  <si>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</si>
  <si>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</si>
  <si>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</si>
  <si>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</si>
  <si>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</si>
  <si>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</si>
  <si>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</si>
  <si>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</si>
  <si>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</si>
  <si>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</si>
  <si>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</si>
  <si>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</si>
  <si>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</si>
  <si>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</si>
  <si>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</si>
  <si>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</si>
  <si>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</si>
  <si>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</si>
  <si>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</si>
  <si>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</si>
  <si>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</si>
  <si>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</si>
  <si>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</si>
  <si>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</si>
  <si>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</si>
  <si>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</si>
  <si>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</si>
  <si>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</si>
  <si>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</si>
  <si>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</si>
  <si>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</si>
  <si>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</si>
  <si>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</si>
  <si>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</si>
  <si>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</si>
  <si>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</si>
  <si>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</si>
  <si>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</si>
  <si>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</si>
  <si>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</si>
  <si>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</si>
  <si>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</si>
  <si>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</si>
  <si>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</si>
  <si>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</si>
  <si>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</si>
  <si>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</si>
  <si>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</si>
  <si>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</si>
  <si>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</si>
  <si>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</si>
  <si>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</si>
  <si>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</si>
  <si>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</si>
  <si>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</si>
  <si>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</si>
  <si>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</si>
  <si>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</si>
  <si>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</si>
  <si>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</si>
  <si>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</si>
  <si>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</si>
  <si>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</si>
  <si>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</si>
  <si>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</si>
  <si>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</si>
  <si>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</si>
  <si>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</si>
  <si>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</si>
  <si>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</si>
  <si>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</si>
  <si>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</si>
  <si>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</si>
  <si>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</si>
  <si>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</si>
  <si>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</si>
  <si>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</si>
  <si>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</si>
  <si>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</si>
  <si>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</si>
  <si>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</si>
  <si>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</si>
  <si>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</si>
  <si>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</si>
  <si>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</si>
  <si>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</si>
  <si>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</si>
  <si>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</si>
  <si>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</si>
  <si>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</si>
  <si>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</si>
  <si>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</si>
  <si>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</si>
  <si>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</si>
  <si>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</si>
  <si>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</si>
  <si>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</si>
  <si>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</si>
  <si>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</si>
  <si>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</si>
  <si>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</si>
  <si>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</si>
  <si>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</si>
  <si>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</si>
  <si>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</si>
  <si>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</si>
  <si>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</si>
  <si>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</si>
  <si>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</si>
  <si>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</si>
  <si>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</si>
  <si>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</si>
  <si>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</si>
  <si>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</si>
  <si>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</si>
  <si>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</si>
  <si>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</si>
  <si>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</si>
  <si>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</si>
  <si>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</si>
  <si>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</si>
  <si>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</si>
  <si>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</si>
  <si>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</si>
  <si>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</si>
  <si>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</si>
  <si>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</si>
  <si>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</si>
  <si>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</si>
  <si>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</si>
  <si>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</si>
  <si>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</si>
  <si>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</si>
  <si>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</si>
  <si>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</si>
  <si>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</si>
  <si>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</si>
  <si>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</si>
  <si>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</si>
  <si>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</si>
  <si>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</si>
  <si>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</si>
  <si>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</si>
  <si>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</si>
  <si>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</si>
  <si>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</si>
  <si>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</si>
  <si>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</si>
  <si>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</si>
  <si>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</si>
  <si>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</si>
  <si>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</si>
  <si>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</si>
  <si>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</si>
  <si>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</si>
  <si>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</si>
  <si>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</si>
  <si>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</si>
  <si>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</si>
  <si>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</si>
  <si>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</si>
  <si>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</si>
  <si>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</si>
  <si>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</si>
  <si>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</si>
  <si>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</si>
  <si>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</si>
  <si>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</si>
  <si>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</si>
  <si>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</si>
  <si>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</si>
  <si>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</si>
  <si>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</si>
  <si>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</si>
  <si>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</si>
  <si>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</si>
  <si>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</si>
  <si>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</si>
  <si>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</si>
  <si>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</si>
  <si>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</si>
  <si>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</si>
  <si>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</si>
  <si>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</si>
  <si>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</si>
  <si>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</si>
  <si>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</si>
  <si>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</si>
  <si>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</si>
  <si>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</si>
  <si>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</si>
  <si>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</si>
  <si>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</si>
  <si>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</si>
  <si>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</si>
  <si>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</si>
  <si>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</si>
  <si>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</si>
  <si>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</si>
  <si>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</si>
  <si>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</si>
  <si>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</si>
  <si>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</si>
  <si>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</si>
  <si>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</si>
  <si>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</si>
  <si>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</si>
  <si>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</si>
  <si>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</si>
  <si>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</si>
  <si>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</si>
  <si>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</si>
  <si>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</si>
  <si>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</si>
  <si>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</si>
  <si>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</si>
  <si>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</si>
  <si>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</si>
  <si>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</si>
  <si>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</si>
  <si>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</si>
  <si>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</si>
  <si>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</si>
  <si>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</si>
  <si>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</si>
  <si>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</si>
  <si>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</si>
  <si>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</si>
  <si>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</si>
  <si>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</si>
  <si>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</si>
  <si>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</si>
  <si>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</si>
  <si>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</si>
  <si>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</si>
  <si>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</si>
  <si>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</si>
  <si>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</si>
  <si>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</si>
  <si>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</si>
  <si>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</si>
  <si>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</si>
  <si>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</si>
  <si>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</si>
  <si>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</si>
  <si>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</si>
  <si>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</si>
  <si>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</si>
  <si>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</si>
  <si>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</si>
  <si>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</si>
  <si>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</si>
  <si>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</si>
  <si>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</si>
  <si>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</si>
  <si>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</si>
  <si>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</si>
  <si>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</si>
  <si>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</si>
  <si>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</si>
  <si>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</si>
  <si>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</si>
  <si>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</si>
  <si>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</si>
  <si>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</si>
  <si>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</si>
  <si>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</si>
  <si>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</si>
  <si>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</si>
  <si>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</si>
  <si>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</si>
  <si>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</si>
  <si>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</si>
  <si>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</si>
  <si>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</si>
  <si>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</si>
  <si>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</si>
  <si>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</si>
  <si>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</si>
  <si>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</si>
  <si>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</si>
  <si>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</si>
  <si>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</si>
  <si>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</si>
  <si>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</si>
  <si>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</si>
  <si>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</si>
  <si>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</si>
  <si>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</si>
  <si>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</si>
  <si>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</si>
  <si>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</si>
  <si>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</si>
  <si>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</si>
  <si>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</si>
  <si>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</si>
  <si>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</si>
  <si>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</si>
  <si>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</si>
  <si>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</si>
  <si>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</si>
  <si>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</si>
  <si>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</si>
  <si>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</si>
  <si>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</si>
  <si>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</si>
  <si>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</si>
  <si>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</si>
  <si>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</si>
  <si>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</si>
  <si>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</si>
  <si>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</si>
  <si>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</si>
  <si>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</si>
  <si>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</si>
  <si>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</si>
  <si>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</si>
  <si>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</si>
  <si>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</si>
  <si>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</si>
  <si>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</si>
  <si>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</si>
  <si>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</si>
  <si>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</si>
  <si>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</si>
  <si>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</si>
  <si>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</si>
  <si>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</si>
  <si>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</si>
  <si>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</si>
  <si>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</si>
  <si>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</si>
  <si>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</si>
  <si>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</si>
  <si>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</si>
  <si>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</si>
  <si>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</si>
  <si>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</si>
  <si>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</si>
  <si>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</si>
  <si>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</si>
  <si>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</si>
  <si>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</si>
  <si>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</si>
  <si>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</si>
  <si>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</si>
  <si>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</si>
  <si>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</si>
  <si>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</si>
  <si>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</si>
  <si>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</si>
  <si>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</si>
  <si>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</si>
  <si>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</si>
  <si>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</si>
  <si>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</si>
  <si>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</si>
  <si>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</si>
  <si>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</si>
  <si>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</si>
  <si>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</si>
  <si>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</si>
  <si>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</si>
  <si>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</si>
  <si>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</si>
  <si>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</si>
  <si>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</si>
  <si>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</si>
  <si>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</si>
  <si>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</si>
  <si>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</si>
  <si>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</si>
  <si>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</si>
  <si>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</si>
  <si>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</si>
  <si>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</si>
  <si>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</si>
  <si>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</si>
  <si>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</si>
  <si>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</si>
  <si>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</si>
  <si>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</si>
  <si>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</si>
  <si>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</si>
  <si>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</si>
  <si>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</si>
  <si>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</si>
  <si>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</si>
  <si>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</si>
  <si>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</si>
  <si>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</si>
  <si>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</si>
  <si>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</si>
  <si>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</si>
  <si>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</si>
  <si>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</si>
  <si>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</si>
  <si>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</si>
  <si>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</si>
  <si>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</si>
  <si>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</si>
  <si>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</si>
  <si>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</si>
  <si>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</si>
  <si>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</si>
  <si>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</si>
  <si>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</si>
  <si>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</si>
  <si>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</si>
  <si>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</si>
  <si>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</si>
  <si>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</si>
  <si>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</si>
  <si>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</si>
  <si>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</si>
  <si>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</si>
  <si>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</si>
  <si>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</si>
  <si>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</si>
  <si>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</si>
  <si>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</si>
  <si>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</si>
  <si>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</si>
  <si>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</si>
  <si>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</si>
  <si>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</si>
  <si>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</si>
  <si>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</si>
  <si>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</si>
  <si>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</si>
  <si>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</si>
  <si>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</si>
  <si>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</si>
  <si>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</si>
  <si>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</si>
  <si>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</si>
  <si>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</si>
  <si>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</si>
  <si>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</si>
  <si>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</si>
  <si>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</si>
  <si>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</si>
  <si>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</si>
  <si>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</si>
  <si>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</si>
  <si>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</si>
  <si>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</si>
  <si>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</si>
  <si>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</si>
  <si>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</si>
  <si>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</si>
  <si>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</si>
  <si>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</si>
  <si>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</si>
  <si>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</si>
  <si>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</si>
  <si>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</si>
  <si>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</si>
  <si>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</si>
  <si>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</si>
  <si>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</si>
  <si>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</si>
  <si>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</si>
  <si>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</si>
  <si>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</si>
  <si>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</si>
  <si>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</si>
  <si>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</si>
  <si>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</si>
  <si>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</si>
  <si>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</si>
  <si>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</si>
  <si>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</si>
  <si>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</si>
  <si>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</si>
  <si>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</si>
  <si>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</si>
  <si>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</si>
  <si>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</si>
  <si>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</si>
  <si>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</si>
  <si>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</si>
  <si>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</si>
  <si>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</si>
  <si>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</si>
  <si>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</si>
  <si>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</si>
  <si>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</si>
  <si>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</si>
  <si>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</si>
  <si>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</si>
  <si>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</si>
  <si>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</si>
  <si>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</si>
  <si>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</si>
  <si>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</si>
  <si>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</si>
  <si>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</si>
  <si>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</si>
  <si>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</si>
  <si>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</si>
  <si>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</si>
  <si>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</si>
  <si>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</si>
  <si>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</si>
  <si>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</si>
  <si>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</si>
  <si>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</si>
  <si>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</si>
  <si>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</si>
  <si>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</si>
  <si>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</si>
  <si>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</si>
  <si>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</si>
  <si>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</si>
  <si>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</si>
  <si>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</si>
  <si>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</si>
  <si>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</si>
  <si>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</si>
  <si>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</si>
  <si>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</si>
  <si>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</si>
  <si>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</si>
  <si>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</si>
  <si>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</si>
  <si>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</si>
  <si>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</si>
  <si>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</si>
  <si>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</si>
  <si>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</si>
  <si>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</si>
  <si>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</si>
  <si>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</si>
  <si>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</si>
  <si>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</si>
  <si>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</si>
  <si>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</si>
  <si>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</si>
  <si>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</si>
  <si>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</si>
  <si>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</si>
  <si>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</si>
  <si>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</si>
  <si>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</si>
  <si>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</si>
  <si>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</si>
  <si>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</si>
  <si>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</si>
  <si>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</si>
  <si>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</si>
  <si>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</si>
  <si>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</si>
  <si>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</si>
  <si>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</si>
  <si>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</si>
  <si>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</si>
  <si>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</si>
  <si>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</si>
  <si>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</si>
  <si>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</si>
  <si>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</si>
  <si>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</si>
  <si>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</si>
  <si>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</si>
  <si>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</si>
  <si>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</si>
  <si>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</si>
  <si>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</si>
  <si>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</si>
  <si>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</si>
  <si>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</si>
  <si>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</si>
  <si>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</si>
  <si>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</si>
  <si>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</si>
  <si>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</si>
  <si>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</si>
  <si>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</si>
  <si>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</si>
  <si>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</si>
  <si>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</si>
  <si>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</si>
  <si>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</si>
  <si>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</si>
  <si>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</si>
  <si>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</si>
  <si>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</si>
  <si>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</si>
  <si>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</si>
  <si>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</si>
  <si>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</si>
  <si>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</si>
  <si>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</si>
  <si>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</si>
  <si>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</si>
  <si>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</si>
  <si>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</si>
  <si>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</si>
  <si>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</si>
  <si>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</si>
  <si>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</si>
  <si>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</si>
  <si>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</si>
  <si>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</si>
  <si>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</si>
  <si>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</si>
  <si>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</si>
  <si>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</si>
  <si>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</si>
  <si>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</si>
  <si>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</si>
  <si>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</si>
  <si>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</si>
  <si>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</si>
  <si>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</si>
  <si>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</si>
  <si>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</si>
  <si>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</si>
  <si>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</si>
  <si>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</si>
  <si>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</si>
  <si>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</si>
  <si>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</si>
  <si>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</si>
  <si>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</si>
  <si>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</si>
  <si>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</si>
  <si>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</si>
  <si>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</si>
  <si>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</si>
  <si>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</si>
  <si>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</si>
  <si>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</si>
  <si>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</si>
  <si>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</si>
  <si>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</si>
  <si>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</si>
  <si>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</si>
  <si>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</si>
  <si>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</si>
  <si>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</si>
  <si>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</si>
  <si>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</si>
  <si>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</si>
  <si>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</si>
  <si>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</si>
  <si>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</si>
  <si>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</si>
  <si>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</si>
  <si>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</si>
  <si>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</si>
  <si>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</si>
  <si>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</si>
  <si>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</si>
  <si>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</si>
  <si>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</si>
  <si>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</si>
  <si>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</si>
  <si>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</si>
  <si>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</si>
  <si>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</si>
  <si>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</si>
  <si>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</si>
  <si>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</si>
  <si>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</si>
  <si>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</si>
  <si>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</si>
  <si>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</si>
  <si>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</si>
  <si>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</si>
  <si>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</si>
  <si>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</si>
  <si>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</si>
  <si>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</si>
  <si>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</si>
  <si>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</si>
  <si>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</si>
  <si>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</si>
  <si>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</si>
  <si>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</si>
  <si>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</si>
  <si>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</si>
  <si>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</si>
  <si>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</si>
  <si>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</si>
  <si>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</si>
  <si>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</si>
  <si>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</si>
  <si>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</si>
  <si>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</si>
  <si>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</si>
  <si>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</si>
  <si>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</si>
  <si>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</si>
  <si>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</si>
  <si>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</si>
  <si>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</si>
  <si>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</si>
  <si>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</si>
  <si>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</si>
  <si>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</si>
  <si>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</si>
  <si>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</si>
  <si>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</si>
  <si>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</si>
  <si>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</si>
  <si>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</si>
  <si>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</si>
  <si>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</si>
  <si>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</si>
  <si>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</si>
  <si>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</si>
  <si>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</si>
  <si>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</si>
  <si>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</si>
  <si>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</si>
  <si>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</si>
  <si>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</si>
  <si>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</si>
  <si>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</si>
  <si>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</si>
  <si>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</si>
  <si>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</si>
  <si>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</si>
  <si>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</si>
  <si>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</si>
  <si>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</si>
  <si>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</si>
  <si>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</si>
  <si>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</si>
  <si>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</si>
  <si>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</si>
  <si>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</si>
  <si>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</si>
  <si>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</si>
  <si>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</si>
  <si>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</si>
  <si>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</si>
  <si>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</si>
  <si>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</si>
  <si>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</si>
  <si>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</si>
  <si>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</si>
  <si>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</si>
  <si>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</si>
  <si>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</si>
  <si>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</si>
  <si>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</si>
  <si>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</si>
  <si>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</si>
  <si>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</si>
  <si>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</si>
  <si>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</si>
  <si>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</si>
  <si>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</si>
  <si>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</si>
  <si>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</si>
  <si>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</si>
  <si>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</si>
  <si>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</si>
  <si>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</si>
  <si>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</si>
  <si>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</si>
  <si>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</si>
  <si>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</si>
  <si>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</si>
  <si>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</si>
  <si>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</si>
  <si>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</si>
  <si>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</si>
  <si>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</si>
  <si>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</si>
  <si>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</si>
  <si>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</si>
  <si>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</si>
  <si>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</si>
  <si>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</si>
  <si>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</si>
  <si>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</si>
  <si>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</si>
  <si>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</si>
  <si>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</si>
  <si>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</si>
  <si>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</si>
  <si>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</si>
  <si>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</si>
  <si>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</si>
  <si>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</si>
  <si>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</si>
  <si>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</si>
  <si>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</si>
  <si>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</si>
  <si>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</si>
  <si>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</si>
  <si>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</si>
  <si>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</si>
  <si>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</si>
  <si>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</si>
  <si>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</si>
  <si>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</si>
  <si>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</si>
  <si>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</si>
  <si>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</si>
  <si>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</si>
  <si>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</si>
  <si>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</si>
  <si>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</si>
  <si>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</si>
  <si>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</si>
  <si>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</si>
  <si>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</si>
  <si>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</si>
  <si>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</si>
  <si>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</si>
  <si>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</si>
  <si>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</si>
  <si>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</si>
  <si>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</si>
  <si>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</si>
  <si>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</si>
  <si>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</si>
  <si>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</si>
  <si>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</si>
  <si>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</si>
  <si>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</si>
  <si>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</si>
  <si>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</si>
  <si>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</si>
  <si>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</si>
  <si>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</si>
  <si>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</si>
  <si>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</si>
  <si>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</si>
  <si>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</si>
  <si>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</si>
  <si>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</si>
  <si>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</si>
  <si>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</si>
  <si>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</si>
  <si>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</si>
  <si>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</si>
  <si>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</si>
  <si>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</si>
  <si>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</si>
  <si>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</si>
  <si>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</si>
  <si>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</si>
  <si>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</si>
  <si>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</si>
  <si>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</si>
  <si>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</si>
  <si>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</si>
  <si>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</si>
  <si>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</si>
  <si>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</si>
  <si>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</si>
  <si>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</si>
  <si>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</si>
  <si>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</si>
  <si>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</si>
  <si>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</si>
  <si>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</si>
  <si>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</si>
  <si>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</si>
  <si>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</si>
  <si>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</si>
  <si>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</si>
  <si>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</si>
  <si>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</si>
  <si>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</si>
  <si>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</si>
  <si>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</si>
  <si>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</si>
  <si>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</si>
  <si>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</si>
  <si>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</si>
  <si>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</si>
  <si>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</si>
  <si>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</si>
  <si>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</si>
  <si>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</si>
  <si>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</si>
  <si>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</si>
  <si>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</si>
  <si>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</si>
  <si>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</si>
  <si>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</si>
  <si>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</si>
  <si>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</si>
  <si>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</si>
  <si>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</si>
  <si>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</si>
  <si>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</si>
  <si>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</si>
  <si>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</si>
  <si>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</si>
  <si>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</si>
  <si>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</si>
  <si>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</si>
  <si>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</si>
  <si>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</si>
  <si>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</si>
  <si>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</si>
  <si>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</si>
  <si>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</si>
  <si>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</si>
  <si>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</si>
  <si>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</si>
  <si>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</si>
  <si>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</si>
  <si>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</si>
  <si>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</si>
  <si>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</si>
  <si>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</si>
  <si>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</si>
  <si>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</si>
  <si>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</si>
  <si>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</si>
  <si>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</si>
  <si>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</si>
  <si>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</si>
  <si>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</si>
  <si>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</si>
  <si>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</si>
  <si>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</si>
  <si>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</si>
  <si>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</si>
  <si>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</si>
  <si>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</si>
  <si>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</si>
  <si>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</si>
  <si>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</si>
  <si>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</si>
  <si>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</si>
  <si>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</si>
  <si>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</si>
  <si>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</si>
  <si>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</si>
  <si>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</si>
  <si>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</si>
  <si>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</si>
  <si>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</si>
  <si>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</si>
  <si>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</si>
  <si>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</si>
  <si>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</si>
  <si>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</si>
  <si>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</si>
  <si>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</si>
  <si>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</si>
  <si>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</si>
  <si>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</si>
  <si>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</si>
  <si>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</si>
  <si>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</si>
  <si>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</si>
  <si>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</si>
  <si>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</si>
  <si>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</si>
  <si>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</si>
  <si>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</si>
  <si>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</si>
  <si>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</si>
  <si>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</si>
  <si>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</si>
  <si>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</si>
  <si>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</si>
  <si>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</si>
  <si>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</si>
  <si>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</si>
  <si>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</si>
  <si>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</si>
  <si>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</si>
  <si>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</si>
  <si>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</si>
  <si>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</si>
  <si>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</si>
  <si>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</si>
  <si>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</si>
  <si>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</si>
  <si>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</si>
  <si>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</si>
  <si>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</si>
  <si>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</si>
  <si>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</si>
  <si>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</si>
  <si>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</si>
  <si>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</si>
  <si>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</si>
  <si>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</si>
  <si>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</si>
  <si>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</si>
  <si>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</si>
  <si>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</si>
  <si>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</si>
  <si>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</si>
  <si>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</si>
  <si>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</si>
  <si>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</si>
  <si>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</si>
  <si>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</si>
  <si>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</si>
  <si>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</si>
  <si>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</si>
  <si>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</si>
  <si>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</si>
  <si>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</si>
  <si>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</si>
  <si>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</si>
  <si>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</si>
  <si>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</si>
  <si>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</si>
  <si>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</si>
  <si>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</si>
  <si>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</si>
  <si>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</si>
  <si>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</si>
  <si>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</si>
  <si>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</si>
  <si>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</si>
  <si>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</si>
  <si>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</si>
  <si>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</si>
  <si>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</si>
  <si>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</si>
  <si>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</si>
  <si>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</si>
  <si>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</si>
  <si>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</si>
  <si>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</si>
  <si>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</si>
  <si>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</si>
  <si>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</si>
  <si>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</si>
  <si>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</si>
  <si>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</si>
  <si>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</si>
  <si>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</si>
  <si>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</si>
  <si>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</si>
  <si>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</si>
  <si>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</si>
  <si>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</si>
  <si>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</si>
  <si>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</si>
  <si>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</si>
  <si>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</si>
  <si>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</si>
  <si>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</si>
  <si>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</si>
  <si>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</si>
  <si>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</si>
  <si>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</si>
  <si>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</si>
  <si>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</si>
  <si>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</si>
  <si>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</si>
  <si>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</si>
  <si>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</si>
  <si>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</si>
  <si>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</si>
  <si>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</si>
  <si>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</si>
  <si>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</si>
  <si>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</si>
  <si>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</si>
  <si>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</si>
  <si>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</si>
  <si>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</si>
  <si>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</si>
  <si>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</si>
  <si>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</si>
  <si>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</si>
  <si>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</si>
  <si>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</si>
  <si>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</si>
  <si>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</si>
  <si>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</si>
  <si>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</si>
  <si>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</si>
  <si>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</si>
  <si>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</si>
  <si>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</si>
  <si>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</si>
  <si>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</si>
  <si>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</si>
  <si>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</si>
  <si>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</si>
  <si>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</si>
  <si>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</si>
  <si>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</si>
  <si>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</si>
  <si>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</si>
  <si>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</si>
  <si>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</si>
  <si>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</si>
  <si>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</si>
  <si>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</si>
  <si>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</si>
  <si>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</si>
  <si>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</si>
  <si>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</si>
  <si>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</si>
  <si>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</si>
  <si>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</si>
  <si>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</si>
  <si>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</si>
  <si>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</si>
  <si>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</si>
  <si>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</si>
  <si>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</si>
  <si>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</si>
  <si>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</si>
  <si>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</si>
  <si>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</si>
  <si>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</si>
  <si>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</si>
  <si>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</si>
  <si>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</si>
  <si>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</si>
  <si>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</si>
  <si>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</si>
  <si>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</si>
  <si>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</si>
  <si>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</si>
  <si>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</si>
  <si>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</si>
  <si>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</si>
  <si>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</si>
  <si>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</si>
  <si>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</si>
  <si>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</si>
  <si>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</si>
  <si>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</si>
  <si>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</si>
  <si>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</si>
  <si>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</si>
  <si>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</si>
  <si>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</si>
  <si>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</si>
  <si>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</si>
  <si>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</si>
  <si>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</si>
  <si>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</si>
  <si>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</si>
  <si>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</si>
  <si>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</si>
  <si>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</si>
  <si>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</si>
  <si>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</si>
  <si>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</si>
  <si>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</si>
  <si>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</si>
  <si>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</si>
  <si>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</si>
  <si>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</si>
  <si>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</si>
  <si>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</si>
  <si>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</si>
  <si>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</si>
  <si>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</si>
  <si>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</si>
  <si>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</si>
  <si>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</si>
  <si>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</si>
  <si>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</si>
  <si>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</si>
  <si>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</si>
  <si>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</si>
  <si>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</si>
  <si>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</si>
  <si>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</si>
  <si>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</si>
  <si>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</si>
  <si>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</si>
  <si>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</si>
  <si>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</si>
  <si>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</si>
  <si>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</si>
  <si>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</si>
  <si>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</si>
  <si>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</si>
  <si>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</si>
  <si>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</si>
  <si>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</si>
  <si>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</si>
  <si>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</si>
  <si>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</si>
  <si>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</si>
  <si>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</si>
  <si>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</si>
  <si>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</si>
  <si>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</si>
  <si>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</si>
  <si>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</si>
  <si>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</si>
  <si>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</si>
  <si>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</si>
  <si>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</si>
  <si>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</si>
  <si>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</si>
  <si>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</si>
  <si>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</si>
  <si>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</si>
  <si>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</si>
  <si>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</si>
  <si>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</si>
  <si>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</si>
  <si>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</si>
  <si>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</si>
  <si>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</si>
  <si>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</si>
  <si>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</si>
  <si>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</si>
  <si>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</si>
  <si>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</si>
  <si>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</si>
  <si>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</si>
  <si>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</si>
  <si>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</si>
  <si>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</si>
  <si>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</si>
  <si>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</si>
  <si>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</si>
  <si>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</si>
  <si>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</si>
  <si>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</si>
  <si>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</si>
  <si>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</si>
  <si>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</si>
  <si>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</si>
  <si>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</si>
  <si>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</si>
  <si>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</si>
  <si>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</si>
  <si>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</si>
  <si>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</si>
  <si>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</si>
  <si>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</si>
  <si>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</si>
  <si>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</si>
  <si>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</si>
  <si>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</si>
  <si>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</si>
  <si>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</si>
  <si>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</si>
  <si>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</si>
  <si>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</si>
  <si>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</si>
  <si>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</si>
  <si>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</si>
  <si>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</si>
  <si>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</si>
  <si>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</si>
  <si>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</si>
  <si>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</si>
  <si>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</si>
  <si>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</si>
  <si>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</si>
  <si>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</si>
  <si>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</si>
  <si>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</si>
  <si>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</si>
  <si>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</si>
  <si>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</si>
  <si>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</si>
  <si>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</si>
  <si>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</si>
  <si>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</si>
  <si>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</si>
  <si>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</si>
  <si>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</si>
  <si>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</si>
  <si>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</si>
  <si>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</si>
  <si>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</si>
  <si>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</si>
  <si>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</si>
  <si>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</si>
  <si>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</si>
  <si>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</si>
  <si>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</si>
  <si>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</si>
  <si>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</si>
  <si>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</si>
  <si>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</si>
  <si>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</si>
  <si>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</si>
  <si>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</si>
  <si>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</si>
  <si>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</si>
  <si>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</si>
  <si>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</si>
  <si>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</si>
  <si>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</si>
  <si>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</si>
  <si>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</si>
  <si>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</si>
  <si>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</si>
  <si>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</si>
  <si>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</si>
  <si>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</si>
  <si>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</si>
  <si>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</si>
  <si>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</si>
  <si>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</si>
  <si>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</si>
  <si>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</si>
  <si>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</si>
  <si>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</si>
  <si>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</si>
  <si>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</si>
  <si>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</si>
  <si>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</si>
  <si>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</si>
  <si>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</si>
  <si>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</si>
  <si>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</si>
  <si>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</si>
  <si>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</si>
  <si>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</si>
  <si>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</si>
  <si>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</si>
  <si>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</si>
  <si>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</si>
  <si>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</si>
  <si>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</si>
  <si>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</si>
  <si>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</si>
  <si>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</si>
  <si>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</si>
  <si>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</si>
  <si>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</si>
  <si>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</si>
  <si>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</si>
  <si>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</si>
  <si>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</si>
  <si>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</si>
  <si>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</si>
  <si>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</si>
  <si>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</si>
  <si>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</si>
  <si>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</si>
  <si>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</si>
  <si>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</si>
  <si>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</si>
  <si>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</si>
  <si>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</si>
  <si>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</si>
  <si>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</si>
  <si>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</si>
  <si>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</si>
  <si>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</si>
  <si>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</si>
  <si>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</si>
  <si>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</si>
  <si>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</si>
  <si>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</si>
  <si>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</si>
  <si>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</si>
  <si>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</si>
  <si>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</si>
  <si>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</si>
  <si>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</si>
  <si>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</si>
  <si>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</si>
  <si>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</si>
  <si>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</si>
  <si>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</si>
  <si>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</si>
  <si>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</si>
  <si>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</si>
  <si>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</si>
  <si>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</si>
  <si>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</si>
  <si>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</si>
  <si>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</si>
  <si>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</si>
  <si>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</si>
  <si>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</si>
  <si>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</si>
  <si>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</si>
  <si>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</si>
  <si>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</si>
  <si>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</si>
  <si>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</si>
  <si>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</si>
  <si>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</si>
  <si>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</si>
  <si>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</si>
  <si>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</si>
  <si>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</si>
  <si>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</si>
  <si>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</si>
  <si>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</si>
  <si>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</si>
  <si>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</si>
  <si>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</si>
  <si>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</si>
  <si>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</si>
  <si>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</si>
  <si>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</si>
  <si>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</si>
  <si>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</si>
  <si>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</si>
  <si>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</si>
  <si>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</si>
  <si>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</si>
  <si>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</si>
  <si>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</si>
  <si>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</si>
  <si>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</si>
  <si>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</si>
  <si>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</si>
  <si>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</si>
  <si>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</si>
  <si>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</si>
  <si>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</si>
  <si>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</si>
  <si>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</si>
  <si>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</si>
  <si>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</si>
  <si>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</si>
  <si>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</si>
  <si>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</si>
  <si>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</si>
  <si>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</si>
  <si>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</si>
  <si>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</si>
  <si>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</si>
  <si>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</si>
  <si>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</si>
  <si>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</si>
  <si>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</si>
  <si>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</si>
  <si>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</si>
  <si>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</si>
  <si>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</si>
  <si>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</si>
  <si>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</si>
  <si>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</si>
  <si>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</si>
  <si>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</si>
  <si>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</si>
  <si>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</si>
  <si>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</si>
  <si>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</si>
  <si>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</si>
  <si>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</si>
  <si>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</si>
  <si>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</si>
  <si>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</si>
  <si>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</si>
  <si>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</si>
  <si>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</si>
  <si>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</si>
  <si>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</si>
  <si>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</si>
  <si>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</si>
  <si>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</si>
  <si>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</si>
  <si>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</si>
  <si>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</si>
  <si>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</si>
  <si>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</si>
  <si>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</si>
  <si>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</si>
  <si>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</si>
  <si>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</si>
  <si>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</si>
  <si>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</si>
  <si>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</si>
  <si>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</si>
  <si>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</si>
  <si>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</si>
  <si>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</si>
  <si>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</si>
  <si>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</si>
  <si>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</si>
  <si>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</si>
  <si>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</si>
  <si>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</si>
  <si>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</si>
  <si>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</si>
  <si>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</si>
  <si>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</si>
  <si>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</si>
  <si>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</si>
  <si>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</si>
  <si>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</si>
  <si>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</si>
  <si>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</si>
  <si>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</si>
  <si>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</si>
  <si>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</si>
  <si>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</si>
  <si>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</si>
  <si>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</si>
  <si>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</si>
  <si>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</si>
  <si>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</si>
  <si>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</si>
  <si>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</si>
  <si>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</si>
  <si>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</si>
  <si>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</si>
  <si>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</si>
  <si>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</si>
  <si>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</si>
  <si>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</si>
  <si>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</si>
  <si>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</si>
  <si>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</si>
  <si>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</si>
  <si>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</si>
  <si>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</si>
  <si>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</si>
  <si>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</si>
  <si>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</si>
  <si>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</si>
  <si>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</si>
  <si>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</si>
  <si>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</si>
  <si>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</si>
  <si>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</si>
  <si>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</si>
  <si>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</si>
  <si>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</si>
  <si>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</si>
  <si>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</si>
  <si>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</si>
  <si>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</si>
  <si>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</si>
  <si>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</si>
  <si>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</si>
  <si>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</si>
  <si>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</si>
  <si>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</si>
  <si>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</si>
  <si>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</si>
  <si>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</si>
  <si>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</si>
  <si>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</si>
  <si>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</si>
  <si>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</si>
  <si>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</si>
  <si>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</si>
  <si>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</si>
  <si>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</si>
  <si>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</si>
  <si>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</si>
  <si>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</si>
  <si>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</si>
  <si>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</si>
  <si>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</si>
  <si>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</si>
  <si>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</si>
  <si>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</si>
  <si>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</si>
  <si>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</si>
  <si>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</si>
  <si>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</si>
  <si>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</si>
  <si>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</si>
  <si>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</si>
  <si>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</si>
  <si>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</si>
  <si>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</si>
  <si>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</si>
  <si>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</si>
  <si>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</si>
  <si>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</si>
  <si>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</si>
  <si>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</si>
  <si>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</si>
  <si>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</si>
  <si>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</si>
  <si>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</si>
  <si>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</si>
  <si>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</si>
  <si>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</si>
  <si>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</si>
  <si>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</si>
  <si>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</si>
  <si>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</si>
  <si>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</si>
  <si>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</si>
  <si>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</si>
  <si>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</si>
  <si>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</si>
  <si>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</si>
  <si>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</si>
  <si>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</si>
  <si>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</si>
  <si>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</si>
  <si>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</si>
  <si>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</si>
  <si>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</si>
  <si>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</si>
  <si>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</si>
  <si>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</si>
  <si>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</si>
  <si>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</si>
  <si>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</si>
  <si>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</si>
  <si>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</si>
  <si>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</si>
  <si>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</si>
  <si>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</si>
  <si>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</si>
  <si>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</si>
  <si>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</si>
  <si>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</si>
  <si>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</si>
  <si>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</si>
  <si>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</si>
  <si>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</si>
  <si>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</si>
  <si>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</si>
  <si>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</si>
  <si>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</si>
  <si>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</si>
  <si>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</si>
  <si>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</si>
  <si>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</si>
  <si>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</si>
  <si>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</si>
  <si>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</si>
  <si>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</si>
  <si>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</si>
  <si>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</si>
  <si>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</si>
  <si>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</si>
  <si>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</si>
  <si>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</si>
  <si>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</si>
  <si>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</si>
  <si>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</si>
  <si>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</si>
  <si>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</si>
  <si>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</si>
  <si>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</si>
  <si>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</si>
  <si>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</si>
  <si>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</si>
  <si>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</si>
  <si>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</si>
  <si>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</si>
  <si>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</si>
  <si>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</si>
  <si>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</si>
  <si>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</si>
  <si>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</si>
  <si>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</si>
  <si>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</si>
  <si>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</si>
  <si>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</si>
  <si>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</si>
  <si>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</si>
  <si>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</si>
  <si>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</si>
  <si>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</si>
  <si>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</si>
  <si>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</si>
  <si>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</si>
  <si>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</si>
  <si>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</si>
  <si>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</si>
  <si>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</si>
  <si>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</si>
  <si>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</si>
  <si>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</si>
  <si>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</si>
  <si>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</si>
  <si>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</si>
  <si>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</si>
  <si>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</si>
  <si>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</si>
  <si>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</si>
  <si>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</si>
  <si>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</si>
  <si>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</si>
  <si>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</si>
  <si>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</si>
  <si>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</si>
  <si>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</si>
  <si>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</si>
  <si>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</si>
  <si>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</si>
  <si>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</si>
  <si>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</si>
  <si>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</si>
  <si>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</si>
  <si>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</si>
  <si>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</si>
  <si>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</si>
  <si>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</si>
  <si>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</si>
  <si>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</si>
  <si>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</si>
  <si>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</si>
  <si>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</si>
  <si>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</si>
  <si>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</si>
  <si>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</si>
  <si>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</si>
  <si>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</si>
  <si>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</si>
  <si>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</si>
  <si>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</si>
  <si>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</si>
  <si>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</si>
  <si>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</si>
  <si>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</si>
  <si>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</si>
  <si>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</si>
  <si>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</si>
  <si>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</si>
  <si>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</si>
  <si>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</si>
  <si>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</si>
  <si>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</si>
  <si>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</si>
  <si>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</si>
  <si>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</si>
  <si>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</si>
  <si>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</si>
  <si>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</si>
  <si>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</si>
  <si>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</si>
  <si>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</si>
  <si>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</si>
  <si>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</si>
  <si>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</si>
  <si>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</si>
  <si>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</si>
  <si>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</si>
  <si>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</si>
  <si>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</si>
  <si>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</si>
  <si>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</si>
  <si>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</si>
  <si>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</si>
  <si>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</si>
  <si>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</si>
  <si>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</si>
  <si>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</si>
  <si>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</si>
  <si>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</si>
  <si>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</si>
  <si>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</si>
  <si>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</si>
  <si>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</si>
  <si>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</si>
  <si>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</si>
  <si>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</si>
  <si>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</si>
  <si>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</si>
  <si>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</si>
  <si>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</si>
  <si>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</si>
  <si>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</si>
  <si>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</si>
  <si>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</si>
  <si>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</si>
  <si>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</si>
  <si>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</si>
  <si>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</si>
  <si>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</si>
  <si>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</si>
  <si>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</si>
  <si>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</si>
  <si>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</si>
  <si>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</si>
  <si>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</si>
  <si>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</si>
  <si>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</si>
  <si>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</si>
  <si>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</si>
  <si>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</si>
  <si>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</si>
  <si>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</si>
  <si>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</si>
  <si>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</si>
  <si>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</si>
  <si>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</si>
  <si>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</si>
  <si>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</si>
  <si>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</si>
  <si>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</si>
  <si>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</si>
  <si>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</si>
  <si>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</si>
  <si>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</si>
  <si>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</si>
  <si>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</si>
  <si>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</si>
  <si>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</si>
  <si>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</si>
  <si>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</si>
  <si>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</si>
  <si>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</si>
  <si>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</si>
  <si>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</si>
  <si>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</si>
  <si>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</si>
  <si>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</si>
  <si>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</si>
  <si>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</si>
  <si>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</si>
  <si>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</si>
  <si>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</si>
  <si>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</si>
  <si>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</si>
  <si>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</si>
  <si>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</si>
  <si>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</si>
  <si>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</si>
  <si>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</si>
  <si>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</si>
  <si>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</si>
  <si>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</si>
  <si>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</si>
  <si>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</si>
  <si>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</si>
  <si>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</si>
  <si>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</si>
  <si>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</si>
  <si>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</si>
  <si>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</si>
  <si>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</si>
  <si>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</si>
  <si>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</si>
  <si>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</si>
  <si>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</si>
  <si>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</si>
  <si>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</si>
  <si>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</si>
  <si>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</si>
  <si>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</si>
  <si>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</si>
  <si>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</si>
  <si>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</si>
  <si>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</si>
  <si>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</si>
  <si>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</si>
  <si>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</si>
  <si>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</si>
  <si>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</si>
  <si>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</si>
  <si>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</si>
  <si>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</si>
  <si>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</si>
  <si>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</si>
  <si>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</si>
  <si>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</si>
  <si>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</si>
  <si>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</si>
  <si>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</si>
  <si>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</si>
  <si>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</si>
  <si>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</si>
  <si>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</si>
  <si>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</si>
  <si>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</si>
  <si>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</si>
  <si>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</si>
  <si>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</si>
  <si>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</si>
  <si>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</si>
  <si>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</si>
  <si>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</si>
  <si>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</si>
  <si>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</si>
  <si>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</si>
  <si>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</si>
  <si>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</si>
  <si>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</si>
  <si>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</si>
  <si>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</si>
  <si>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</si>
  <si>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</si>
  <si>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</si>
  <si>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</si>
  <si>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</si>
  <si>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</si>
  <si>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</si>
  <si>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</si>
  <si>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</si>
  <si>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</si>
  <si>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</si>
  <si>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</si>
  <si>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</si>
  <si>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</si>
  <si>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</si>
  <si>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</si>
  <si>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</si>
  <si>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</si>
  <si>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</si>
  <si>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</si>
  <si>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</si>
  <si>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</si>
  <si>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</si>
  <si>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</si>
  <si>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</si>
  <si>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</si>
  <si>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</si>
  <si>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</si>
  <si>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</si>
  <si>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</si>
  <si>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</si>
  <si>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</si>
  <si>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</si>
  <si>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</si>
  <si>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</si>
  <si>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</si>
  <si>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</si>
  <si>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</si>
  <si>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</si>
  <si>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</si>
  <si>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</si>
  <si>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</si>
  <si>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</si>
  <si>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</si>
  <si>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</si>
  <si>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</si>
  <si>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</si>
  <si>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</si>
  <si>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</si>
  <si>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</si>
  <si>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</si>
  <si>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</si>
  <si>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</si>
  <si>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</si>
  <si>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</si>
  <si>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</si>
  <si>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</si>
  <si>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</si>
  <si>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</si>
  <si>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</si>
  <si>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</si>
  <si>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</si>
  <si>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</si>
  <si>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</si>
  <si>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</si>
  <si>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</si>
  <si>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</si>
  <si>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</si>
  <si>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</si>
  <si>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</si>
  <si>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</si>
  <si>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</si>
  <si>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</si>
  <si>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</si>
  <si>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</si>
  <si>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</si>
  <si>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</si>
  <si>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</si>
  <si>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</si>
  <si>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</si>
  <si>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</si>
  <si>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</si>
  <si>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</si>
  <si>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</si>
  <si>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</si>
  <si>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</si>
  <si>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</si>
  <si>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</si>
  <si>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</si>
  <si>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</si>
  <si>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</si>
  <si>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</si>
  <si>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</si>
  <si>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</si>
  <si>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</si>
  <si>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</si>
  <si>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</si>
  <si>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</si>
  <si>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</si>
  <si>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</si>
  <si>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</si>
  <si>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</si>
  <si>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</si>
  <si>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</si>
  <si>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</si>
  <si>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</si>
  <si>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</si>
  <si>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</si>
  <si>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</si>
  <si>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</si>
  <si>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</si>
  <si>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</si>
  <si>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</si>
  <si>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</si>
  <si>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</si>
  <si>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</si>
  <si>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</si>
  <si>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</si>
  <si>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</si>
  <si>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</si>
  <si>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</si>
  <si>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</si>
  <si>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</si>
  <si>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</si>
  <si>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</si>
  <si>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</si>
  <si>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</si>
  <si>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</si>
  <si>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</si>
  <si>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</si>
  <si>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</si>
  <si>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</si>
  <si>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</si>
  <si>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</si>
  <si>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</si>
  <si>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</si>
  <si>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</si>
  <si>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</si>
  <si>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</si>
  <si>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</si>
  <si>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</si>
  <si>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</si>
  <si>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</si>
  <si>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</si>
  <si>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</si>
  <si>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</si>
  <si>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</si>
  <si>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</si>
  <si>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</si>
  <si>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</si>
  <si>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</si>
  <si>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</si>
  <si>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</si>
  <si>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</si>
  <si>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</si>
  <si>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</si>
  <si>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</si>
  <si>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</si>
  <si>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</si>
  <si>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</si>
  <si>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</si>
  <si>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</si>
  <si>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</si>
  <si>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</si>
  <si>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</si>
  <si>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</si>
  <si>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</si>
  <si>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</si>
  <si>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</si>
  <si>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</si>
  <si>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</si>
  <si>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</si>
  <si>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</si>
  <si>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</si>
  <si>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</si>
  <si>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</si>
  <si>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</si>
  <si>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</si>
  <si>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</si>
  <si>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</si>
  <si>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</si>
  <si>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</si>
  <si>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</si>
  <si>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</si>
  <si>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</si>
  <si>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</si>
  <si>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</si>
  <si>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</si>
  <si>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</si>
  <si>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</si>
  <si>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</si>
  <si>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</si>
  <si>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</si>
  <si>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</si>
  <si>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</si>
  <si>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</si>
  <si>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</si>
  <si>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</si>
  <si>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</si>
  <si>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</si>
  <si>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</si>
  <si>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</si>
  <si>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</si>
  <si>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</si>
  <si>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</si>
  <si>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</si>
  <si>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</si>
  <si>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</si>
  <si>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</si>
  <si>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</si>
  <si>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</si>
  <si>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</si>
  <si>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</si>
  <si>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</si>
  <si>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</si>
  <si>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</si>
  <si>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</si>
  <si>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</si>
  <si>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</si>
  <si>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</si>
  <si>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</si>
  <si>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</si>
  <si>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</si>
  <si>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</si>
  <si>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</si>
  <si>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</si>
  <si>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</si>
  <si>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</si>
  <si>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</si>
  <si>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</si>
  <si>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</si>
  <si>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</si>
  <si>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</si>
  <si>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</si>
  <si>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</si>
  <si>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</si>
  <si>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</si>
  <si>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</si>
  <si>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</si>
  <si>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</si>
  <si>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</si>
  <si>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</si>
  <si>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</si>
  <si>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</si>
  <si>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</si>
  <si>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</si>
  <si>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</si>
  <si>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</si>
  <si>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</si>
  <si>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</si>
  <si>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</si>
  <si>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</si>
  <si>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</si>
  <si>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</si>
  <si>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</si>
  <si>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</si>
  <si>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</si>
  <si>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</si>
  <si>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</si>
  <si>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</si>
  <si>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</si>
  <si>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</si>
  <si>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</si>
  <si>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</si>
  <si>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</si>
  <si>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</si>
  <si>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</si>
  <si>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</si>
  <si>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</si>
  <si>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</si>
  <si>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</si>
  <si>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</si>
  <si>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</si>
  <si>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</si>
  <si>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</si>
  <si>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</si>
  <si>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</si>
  <si>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</si>
  <si>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</si>
  <si>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</si>
  <si>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</si>
  <si>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</si>
  <si>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</si>
  <si>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</si>
  <si>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</si>
  <si>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</si>
  <si>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</si>
  <si>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</si>
  <si>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</si>
  <si>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</si>
  <si>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</si>
  <si>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</si>
  <si>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</si>
  <si>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</si>
  <si>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</si>
  <si>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</si>
  <si>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</si>
  <si>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</si>
  <si>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</si>
  <si>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</si>
  <si>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</si>
  <si>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</si>
  <si>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</si>
  <si>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</si>
  <si>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</si>
  <si>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</si>
  <si>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</si>
  <si>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</si>
  <si>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</si>
  <si>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</si>
  <si>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</si>
  <si>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</si>
  <si>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</si>
  <si>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</si>
  <si>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</si>
  <si>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</si>
  <si>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</si>
  <si>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</si>
  <si>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</si>
  <si>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</si>
  <si>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</si>
  <si>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</si>
  <si>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</si>
  <si>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</si>
  <si>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</si>
  <si>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</si>
  <si>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</si>
  <si>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</si>
  <si>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</si>
  <si>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</si>
  <si>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</si>
  <si>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</si>
  <si>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</si>
  <si>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</si>
  <si>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</si>
  <si>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</si>
  <si>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</si>
  <si>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</si>
  <si>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</si>
  <si>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</si>
  <si>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</si>
  <si>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</si>
  <si>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</si>
  <si>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</si>
  <si>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</si>
  <si>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</si>
  <si>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</si>
  <si>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</si>
  <si>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</si>
  <si>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</si>
  <si>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</si>
  <si>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</si>
  <si>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</si>
  <si>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</si>
  <si>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</si>
  <si>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</si>
  <si>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</si>
  <si>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</si>
  <si>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</si>
  <si>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</si>
  <si>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</si>
  <si>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</si>
  <si>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</si>
  <si>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</si>
  <si>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</si>
  <si>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</si>
  <si>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</si>
  <si>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</si>
  <si>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</si>
  <si>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</si>
  <si>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</si>
  <si>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</si>
  <si>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</si>
  <si>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</si>
  <si>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</si>
  <si>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</si>
  <si>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</si>
  <si>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</si>
  <si>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</si>
  <si>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</si>
  <si>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</si>
  <si>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</si>
  <si>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</si>
  <si>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</si>
  <si>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</si>
  <si>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</si>
  <si>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</si>
  <si>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</si>
  <si>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</si>
  <si>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</si>
  <si>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</si>
  <si>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</si>
  <si>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</si>
  <si>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</si>
  <si>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</si>
  <si>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</si>
  <si>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</si>
  <si>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</si>
  <si>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</si>
  <si>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</si>
  <si>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</si>
  <si>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</si>
  <si>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</si>
  <si>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</si>
  <si>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</si>
  <si>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</si>
  <si>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</si>
  <si>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</si>
  <si>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</si>
  <si>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</si>
  <si>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</si>
  <si>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</si>
  <si>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</si>
  <si>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</si>
  <si>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</si>
  <si>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</si>
  <si>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</si>
  <si>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</si>
  <si>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</si>
  <si>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</si>
  <si>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</si>
  <si>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</si>
  <si>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</si>
  <si>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</si>
  <si>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</si>
  <si>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</si>
  <si>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</si>
  <si>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</si>
  <si>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</si>
  <si>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</si>
  <si>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</si>
  <si>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</si>
  <si>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</si>
  <si>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</si>
  <si>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</si>
  <si>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</si>
  <si>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</si>
  <si>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</si>
  <si>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</si>
  <si>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</si>
  <si>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</si>
  <si>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</si>
  <si>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</si>
  <si>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</si>
  <si>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</si>
  <si>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</si>
  <si>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</si>
  <si>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</si>
  <si>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</si>
  <si>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</si>
  <si>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</si>
  <si>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</si>
  <si>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</si>
  <si>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</si>
  <si>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</si>
  <si>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</si>
  <si>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</si>
  <si>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</si>
  <si>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</si>
  <si>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</si>
  <si>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</si>
  <si>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</si>
  <si>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</si>
  <si>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</si>
  <si>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</si>
  <si>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</si>
  <si>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</si>
  <si>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</si>
  <si>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</si>
  <si>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</si>
  <si>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</si>
  <si>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</si>
  <si>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</si>
  <si>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</si>
  <si>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</si>
  <si>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</si>
  <si>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</si>
  <si>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</si>
  <si>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</si>
  <si>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</si>
  <si>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</si>
  <si>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</si>
  <si>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</si>
  <si>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</si>
  <si>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</si>
  <si>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</si>
  <si>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</si>
  <si>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</si>
  <si>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</si>
  <si>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</si>
  <si>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</si>
  <si>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</si>
  <si>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</si>
  <si>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</si>
  <si>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</si>
  <si>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</si>
  <si>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</si>
  <si>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</si>
  <si>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</si>
  <si>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</si>
  <si>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</si>
  <si>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</si>
  <si>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</si>
  <si>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</si>
  <si>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</si>
  <si>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</si>
  <si>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</si>
  <si>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</si>
  <si>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</si>
  <si>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</si>
  <si>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</si>
  <si>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</si>
  <si>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</si>
  <si>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</si>
  <si>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</si>
  <si>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</si>
  <si>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</si>
  <si>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</si>
  <si>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</si>
  <si>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</si>
  <si>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</si>
  <si>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</si>
  <si>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</si>
  <si>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</si>
  <si>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</si>
  <si>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</si>
  <si>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</si>
  <si>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</si>
  <si>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</si>
  <si>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</si>
  <si>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</si>
  <si>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</si>
  <si>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</si>
  <si>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</si>
  <si>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</si>
  <si>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</si>
  <si>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</si>
  <si>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</si>
  <si>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</si>
  <si>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</si>
  <si>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</si>
  <si>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</si>
  <si>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</si>
  <si>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</si>
  <si>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</si>
  <si>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</si>
  <si>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</si>
  <si>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</si>
  <si>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</si>
  <si>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</si>
  <si>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</si>
  <si>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</si>
  <si>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</si>
  <si>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</si>
  <si>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</si>
  <si>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</si>
  <si>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</si>
  <si>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</si>
  <si>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</si>
  <si>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</si>
  <si>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</si>
  <si>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</si>
  <si>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</si>
  <si>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</si>
  <si>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</si>
  <si>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</si>
  <si>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</si>
  <si>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</si>
  <si>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</si>
  <si>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</si>
  <si>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</si>
  <si>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</si>
  <si>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</si>
  <si>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</si>
  <si>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</si>
  <si>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</si>
  <si>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</si>
  <si>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</si>
  <si>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</si>
  <si>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</si>
  <si>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</si>
  <si>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</si>
  <si>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</si>
  <si>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</si>
  <si>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</si>
  <si>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</si>
  <si>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</si>
  <si>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</si>
  <si>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</si>
  <si>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</si>
  <si>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</si>
  <si>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</si>
  <si>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</si>
  <si>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</si>
  <si>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</si>
  <si>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</si>
  <si>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</si>
  <si>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</si>
  <si>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</si>
  <si>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</si>
  <si>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</si>
  <si>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</si>
  <si>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</si>
  <si>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</si>
  <si>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</si>
  <si>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</si>
  <si>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</si>
  <si>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</si>
  <si>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</si>
  <si>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</si>
  <si>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</si>
  <si>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</si>
  <si>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</si>
  <si>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</si>
  <si>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</si>
  <si>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</si>
  <si>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</si>
  <si>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</si>
  <si>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</si>
  <si>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</si>
  <si>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</si>
  <si>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</si>
  <si>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</si>
  <si>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</si>
  <si>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</si>
  <si>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</si>
  <si>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</si>
  <si>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</si>
  <si>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</si>
  <si>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</si>
  <si>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</si>
  <si>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</si>
  <si>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</si>
  <si>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</si>
  <si>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</si>
  <si>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</si>
  <si>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</si>
  <si>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</si>
  <si>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</si>
  <si>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</si>
  <si>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</si>
  <si>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</si>
  <si>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</si>
  <si>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</si>
  <si>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</si>
  <si>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</si>
  <si>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</si>
  <si>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</si>
  <si>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</si>
  <si>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</si>
  <si>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</si>
  <si>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</si>
  <si>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</si>
  <si>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</si>
  <si>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</si>
  <si>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</si>
  <si>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</si>
  <si>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</si>
  <si>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</si>
  <si>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</si>
  <si>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</si>
  <si>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</si>
  <si>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</si>
  <si>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</si>
  <si>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</si>
  <si>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</si>
  <si>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</si>
  <si>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</si>
  <si>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</si>
  <si>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</si>
  <si>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</si>
  <si>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</si>
  <si>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</si>
  <si>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</si>
  <si>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</si>
  <si>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</si>
  <si>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</si>
  <si>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</si>
  <si>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</si>
  <si>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</si>
  <si>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</si>
  <si>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</si>
  <si>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</si>
  <si>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</si>
  <si>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</si>
  <si>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</si>
  <si>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</si>
  <si>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</si>
  <si>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</si>
  <si>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</si>
  <si>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</si>
  <si>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</si>
  <si>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</si>
  <si>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</si>
  <si>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</si>
  <si>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</si>
  <si>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</si>
  <si>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</si>
  <si>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</si>
  <si>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</si>
  <si>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</si>
  <si>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</si>
  <si>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</si>
  <si>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</si>
  <si>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</si>
  <si>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</si>
  <si>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</si>
  <si>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</si>
  <si>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</si>
  <si>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</si>
  <si>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</si>
  <si>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</si>
  <si>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</si>
  <si>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</si>
  <si>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</si>
  <si>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</si>
  <si>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</si>
  <si>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</si>
  <si>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</si>
  <si>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</si>
  <si>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</si>
  <si>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</si>
  <si>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</si>
  <si>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</si>
  <si>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</si>
  <si>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</si>
  <si>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</si>
  <si>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</si>
  <si>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</si>
  <si>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</si>
  <si>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</si>
  <si>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</si>
  <si>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</si>
  <si>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</si>
  <si>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</si>
  <si>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</si>
  <si>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</si>
  <si>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</si>
  <si>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</si>
  <si>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</si>
  <si>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</si>
  <si>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</si>
  <si>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</si>
  <si>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</si>
  <si>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</si>
  <si>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</si>
  <si>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</si>
  <si>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</si>
  <si>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</si>
  <si>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</si>
  <si>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</si>
  <si>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</si>
  <si>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</si>
  <si>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</si>
  <si>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</si>
  <si>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</si>
  <si>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</si>
  <si>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</si>
  <si>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</si>
  <si>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</si>
  <si>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</si>
  <si>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</si>
  <si>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</si>
  <si>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</si>
  <si>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</si>
  <si>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</si>
  <si>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</si>
  <si>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</si>
  <si>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</si>
  <si>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</si>
  <si>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</si>
  <si>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</si>
  <si>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</si>
  <si>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</si>
  <si>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</si>
  <si>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</si>
  <si>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</si>
  <si>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</si>
  <si>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</si>
  <si>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</si>
  <si>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</si>
  <si>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</si>
  <si>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</si>
  <si>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</si>
  <si>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</si>
  <si>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</si>
  <si>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</si>
  <si>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</si>
  <si>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</si>
  <si>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</si>
  <si>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</si>
  <si>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</si>
  <si>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</si>
  <si>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</si>
  <si>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</si>
  <si>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</si>
  <si>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</si>
  <si>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</si>
  <si>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</si>
  <si>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</si>
  <si>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</si>
  <si>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</si>
  <si>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</si>
  <si>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</si>
  <si>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</si>
  <si>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</si>
  <si>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</si>
  <si>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</si>
  <si>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</si>
  <si>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</si>
  <si>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</si>
  <si>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</si>
  <si>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</si>
  <si>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</si>
  <si>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</si>
  <si>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</si>
  <si>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</si>
  <si>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</si>
  <si>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</si>
  <si>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</si>
  <si>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</si>
  <si>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</si>
  <si>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</si>
  <si>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</si>
  <si>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</si>
  <si>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</si>
  <si>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</si>
  <si>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</si>
  <si>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</si>
  <si>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</si>
  <si>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</si>
  <si>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</si>
  <si>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</si>
  <si>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</si>
  <si>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</si>
  <si>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</si>
  <si>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</si>
  <si>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</si>
  <si>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</si>
  <si>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</si>
  <si>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</si>
  <si>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</si>
  <si>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</si>
  <si>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</si>
  <si>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</si>
  <si>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</si>
  <si>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</si>
  <si>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</si>
  <si>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</si>
  <si>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</si>
  <si>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</si>
  <si>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</si>
  <si>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</si>
  <si>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</si>
  <si>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</si>
  <si>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</si>
  <si>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</si>
  <si>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</si>
  <si>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</si>
  <si>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</si>
  <si>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</si>
  <si>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</si>
  <si>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</si>
  <si>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</si>
  <si>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</si>
  <si>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</si>
  <si>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</si>
  <si>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</si>
  <si>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</si>
  <si>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</si>
  <si>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</si>
  <si>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</si>
  <si>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</si>
  <si>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</si>
  <si>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</si>
  <si>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</si>
  <si>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</si>
  <si>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</si>
  <si>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</si>
  <si>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</si>
  <si>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</si>
  <si>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</si>
  <si>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</si>
  <si>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</si>
  <si>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</si>
  <si>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</si>
  <si>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</si>
  <si>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</si>
  <si>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</si>
  <si>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</si>
  <si>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</si>
  <si>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</si>
  <si>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</si>
  <si>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</si>
  <si>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</si>
  <si>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</si>
  <si>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</si>
  <si>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</si>
  <si>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</si>
  <si>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</si>
  <si>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</si>
  <si>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</si>
  <si>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</si>
  <si>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</si>
  <si>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</si>
  <si>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</si>
  <si>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</si>
  <si>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</si>
  <si>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</si>
  <si>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</si>
  <si>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</si>
  <si>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</si>
  <si>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</si>
  <si>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</si>
  <si>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</si>
  <si>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</si>
  <si>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</si>
  <si>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</si>
  <si>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</si>
  <si>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</si>
  <si>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</si>
  <si>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</si>
  <si>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</si>
  <si>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</si>
  <si>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</si>
  <si>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</si>
  <si>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</si>
  <si>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</si>
  <si>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</si>
  <si>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</si>
  <si>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</si>
  <si>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</si>
  <si>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</si>
  <si>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</si>
  <si>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</si>
  <si>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</si>
  <si>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</si>
  <si>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</si>
  <si>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</si>
  <si>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</si>
  <si>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</si>
  <si>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</si>
  <si>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</si>
  <si>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</si>
  <si>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</si>
  <si>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</si>
  <si>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</si>
  <si>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</si>
  <si>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</si>
  <si>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</si>
  <si>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</si>
  <si>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</si>
  <si>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</si>
  <si>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</si>
  <si>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</si>
  <si>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</si>
  <si>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</si>
  <si>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</si>
  <si>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</si>
  <si>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</si>
  <si>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</si>
  <si>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</si>
  <si>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</si>
  <si>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</si>
  <si>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</si>
  <si>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</si>
  <si>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</si>
  <si>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</si>
  <si>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</si>
  <si>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</si>
  <si>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</si>
  <si>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</si>
  <si>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</si>
  <si>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</si>
  <si>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</si>
  <si>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</si>
  <si>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</si>
  <si>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</si>
  <si>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</si>
  <si>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</si>
  <si>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</si>
  <si>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</si>
  <si>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</si>
  <si>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</si>
  <si>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</si>
  <si>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</si>
  <si>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</si>
  <si>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</si>
  <si>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</si>
  <si>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</si>
  <si>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</si>
  <si>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</si>
  <si>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</si>
  <si>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</si>
  <si>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</si>
  <si>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</si>
  <si>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</si>
  <si>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</si>
  <si>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</si>
  <si>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</si>
  <si>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</si>
  <si>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</si>
  <si>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</si>
  <si>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</si>
  <si>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</si>
  <si>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</si>
  <si>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</si>
  <si>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</si>
  <si>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</si>
  <si>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</si>
  <si>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</si>
  <si>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</si>
  <si>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</si>
  <si>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</si>
  <si>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</si>
  <si>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</si>
  <si>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</si>
  <si>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</si>
  <si>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</si>
  <si>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</si>
  <si>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</si>
  <si>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</si>
  <si>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</si>
  <si>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</si>
  <si>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</si>
  <si>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</si>
  <si>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</si>
  <si>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</si>
  <si>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</si>
  <si>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</si>
  <si>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</si>
  <si>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</si>
  <si>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</si>
  <si>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</si>
  <si>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</si>
  <si>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</si>
  <si>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</si>
  <si>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</si>
  <si>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</si>
  <si>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</si>
  <si>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</si>
  <si>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</si>
  <si>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</si>
  <si>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</si>
  <si>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</si>
  <si>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</si>
  <si>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</si>
  <si>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</si>
  <si>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</si>
  <si>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</si>
  <si>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</si>
  <si>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</si>
  <si>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</si>
  <si>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</si>
  <si>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</si>
  <si>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</si>
  <si>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</si>
  <si>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</si>
  <si>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</si>
  <si>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</si>
  <si>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</si>
  <si>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</si>
  <si>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</si>
  <si>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</si>
  <si>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</si>
  <si>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</si>
  <si>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</si>
  <si>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</si>
  <si>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</si>
  <si>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</si>
  <si>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</si>
  <si>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</si>
  <si>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</si>
  <si>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</si>
  <si>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</si>
  <si>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</si>
  <si>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</si>
  <si>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</si>
  <si>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</si>
  <si>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</si>
  <si>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</si>
  <si>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</si>
  <si>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</si>
  <si>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</si>
  <si>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</si>
  <si>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</si>
  <si>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</si>
  <si>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</si>
  <si>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</si>
  <si>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</si>
  <si>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</si>
  <si>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</si>
  <si>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</si>
  <si>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</si>
  <si>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</si>
  <si>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</si>
  <si>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</si>
  <si>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</si>
  <si>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</si>
  <si>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</si>
  <si>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</si>
  <si>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</si>
  <si>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</si>
  <si>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</si>
  <si>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</si>
  <si>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</si>
  <si>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</si>
  <si>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</si>
  <si>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</si>
  <si>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</si>
  <si>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</si>
  <si>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</si>
  <si>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</si>
  <si>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</si>
  <si>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</si>
  <si>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</si>
  <si>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</si>
  <si>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</si>
  <si>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</si>
  <si>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</si>
  <si>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</si>
  <si>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</si>
  <si>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</si>
  <si>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</si>
  <si>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</si>
  <si>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</si>
  <si>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</si>
  <si>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</si>
  <si>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</si>
  <si>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</si>
  <si>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</si>
  <si>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</si>
  <si>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</si>
  <si>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</si>
  <si>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</si>
  <si>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</si>
  <si>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</si>
  <si>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</si>
  <si>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</si>
  <si>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</si>
  <si>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</si>
  <si>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</si>
  <si>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</si>
  <si>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</si>
  <si>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</si>
  <si>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</si>
  <si>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</si>
  <si>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</si>
  <si>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</si>
  <si>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</si>
  <si>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</si>
  <si>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</si>
  <si>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</si>
  <si>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</si>
  <si>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</si>
  <si>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</si>
  <si>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</si>
  <si>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</si>
  <si>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</si>
  <si>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</si>
  <si>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</si>
  <si>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</si>
  <si>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</si>
  <si>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</si>
  <si>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</si>
  <si>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</si>
  <si>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</si>
  <si>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</si>
  <si>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</si>
  <si>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</si>
  <si>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</si>
  <si>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</si>
  <si>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</si>
  <si>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</si>
  <si>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</si>
  <si>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</si>
  <si>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</si>
  <si>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</si>
  <si>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</si>
  <si>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</si>
  <si>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</si>
  <si>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</si>
  <si>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</si>
  <si>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</si>
  <si>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</si>
  <si>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</si>
  <si>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</si>
  <si>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</si>
  <si>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</si>
  <si>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</si>
  <si>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</si>
  <si>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</si>
  <si>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</si>
  <si>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</si>
  <si>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</si>
  <si>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</si>
  <si>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</si>
  <si>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</si>
  <si>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</si>
  <si>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</si>
  <si>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</si>
  <si>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</si>
  <si>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</si>
  <si>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</si>
  <si>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</si>
  <si>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</si>
  <si>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</si>
  <si>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</si>
  <si>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</si>
  <si>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</si>
  <si>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</si>
  <si>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</si>
  <si>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</si>
  <si>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</si>
  <si>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</si>
  <si>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</si>
  <si>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</si>
  <si>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</si>
  <si>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</si>
  <si>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</si>
  <si>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</si>
  <si>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</si>
  <si>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</si>
  <si>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</si>
  <si>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</si>
  <si>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</si>
  <si>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</si>
  <si>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</si>
  <si>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</si>
  <si>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</si>
  <si>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</si>
  <si>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</si>
  <si>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</si>
  <si>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</si>
  <si>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</si>
  <si>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</si>
  <si>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</si>
  <si>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</si>
  <si>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</si>
  <si>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</si>
  <si>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</si>
  <si>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</si>
  <si>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</si>
  <si>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</si>
  <si>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</si>
  <si>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</si>
  <si>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</si>
  <si>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</si>
  <si>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</si>
  <si>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</si>
  <si>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</si>
  <si>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</si>
  <si>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</si>
  <si>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</si>
  <si>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</si>
  <si>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</si>
  <si>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</si>
  <si>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</si>
  <si>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</si>
  <si>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</si>
  <si>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</si>
  <si>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</si>
  <si>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</si>
  <si>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</si>
  <si>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</si>
  <si>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</si>
  <si>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</si>
  <si>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</si>
  <si>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</si>
  <si>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</si>
  <si>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</si>
  <si>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</si>
  <si>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</si>
  <si>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</si>
  <si>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</si>
  <si>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</si>
  <si>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</si>
  <si>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</si>
  <si>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</si>
  <si>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</si>
  <si>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</si>
  <si>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</si>
  <si>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</si>
  <si>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</si>
  <si>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</si>
  <si>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</si>
  <si>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</si>
  <si>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</si>
  <si>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</si>
  <si>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</si>
  <si>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</si>
  <si>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</si>
  <si>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</si>
  <si>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</si>
  <si>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</si>
  <si>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</si>
  <si>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</si>
  <si>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</si>
  <si>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</si>
  <si>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</si>
  <si>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</si>
  <si>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</si>
  <si>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</si>
  <si>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</si>
  <si>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</si>
  <si>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</si>
  <si>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</si>
  <si>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</si>
  <si>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</si>
  <si>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</si>
  <si>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</si>
  <si>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</si>
  <si>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</si>
  <si>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</si>
  <si>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</si>
  <si>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</si>
  <si>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</si>
  <si>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</si>
  <si>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</si>
  <si>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</si>
  <si>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</si>
  <si>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</si>
  <si>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</si>
  <si>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</si>
  <si>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</si>
  <si>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</si>
  <si>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</si>
  <si>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</si>
  <si>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</si>
  <si>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</si>
  <si>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</si>
  <si>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</si>
  <si>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</si>
  <si>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</si>
  <si>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</si>
  <si>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</si>
  <si>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</si>
  <si>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</si>
  <si>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</si>
  <si>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</si>
  <si>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</si>
  <si>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</si>
  <si>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</si>
  <si>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</si>
  <si>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</si>
  <si>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</si>
  <si>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</si>
  <si>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</si>
  <si>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</si>
  <si>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</si>
  <si>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</si>
  <si>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</si>
  <si>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</si>
  <si>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</si>
  <si>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</si>
  <si>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</si>
  <si>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</si>
  <si>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</si>
  <si>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</si>
  <si>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</si>
  <si>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</si>
  <si>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</si>
  <si>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</si>
  <si>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</si>
  <si>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</si>
  <si>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</si>
  <si>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</si>
  <si>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</si>
  <si>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</si>
  <si>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</si>
  <si>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</si>
  <si>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</si>
  <si>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</si>
  <si>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</si>
  <si>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</si>
  <si>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</si>
  <si>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</si>
  <si>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</si>
  <si>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</si>
  <si>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</si>
  <si>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</si>
  <si>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</si>
  <si>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</si>
  <si>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</si>
  <si>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</si>
  <si>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</si>
  <si>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</si>
  <si>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</si>
  <si>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</si>
  <si>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</si>
  <si>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</si>
  <si>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</si>
  <si>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</si>
  <si>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</si>
  <si>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</si>
  <si>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</si>
  <si>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</si>
  <si>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</si>
  <si>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</si>
  <si>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</si>
  <si>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</si>
  <si>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</si>
  <si>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</si>
  <si>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</si>
  <si>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</si>
  <si>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</si>
  <si>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</si>
  <si>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</si>
  <si>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</si>
  <si>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</si>
  <si>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</si>
  <si>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</si>
  <si>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</si>
  <si>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</si>
  <si>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</si>
  <si>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</si>
  <si>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</si>
  <si>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</si>
  <si>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</si>
  <si>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</si>
  <si>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</si>
  <si>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</si>
  <si>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</si>
  <si>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</si>
  <si>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</si>
  <si>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</si>
  <si>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</si>
  <si>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</si>
  <si>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</si>
  <si>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</si>
  <si>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</si>
  <si>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</si>
  <si>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</si>
  <si>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</si>
  <si>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</si>
  <si>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</si>
  <si>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</si>
  <si>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</si>
  <si>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</si>
  <si>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</si>
  <si>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</si>
  <si>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</si>
  <si>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</si>
  <si>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</si>
  <si>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</si>
  <si>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</si>
  <si>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</si>
  <si>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</si>
  <si>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</si>
  <si>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</si>
  <si>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</si>
  <si>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</si>
  <si>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</si>
  <si>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</si>
  <si>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</si>
  <si>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</si>
  <si>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</si>
  <si>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</si>
  <si>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</si>
  <si>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</si>
  <si>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</si>
  <si>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</si>
  <si>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</si>
  <si>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</si>
  <si>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</si>
  <si>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</si>
  <si>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</si>
  <si>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</si>
  <si>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</si>
  <si>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</si>
  <si>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</si>
  <si>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</si>
  <si>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</si>
  <si>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</si>
  <si>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</si>
  <si>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</si>
  <si>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</si>
  <si>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</si>
  <si>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</si>
  <si>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</si>
  <si>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</si>
  <si>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</si>
  <si>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</si>
  <si>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</si>
  <si>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</si>
  <si>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</si>
  <si>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</si>
  <si>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</si>
  <si>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</si>
  <si>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</si>
  <si>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</si>
  <si>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</si>
  <si>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</si>
  <si>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</si>
  <si>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</si>
  <si>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</si>
  <si>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</si>
  <si>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</si>
  <si>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</si>
  <si>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</si>
  <si>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</si>
  <si>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</si>
  <si>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</si>
  <si>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</si>
  <si>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</si>
  <si>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</si>
  <si>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</si>
  <si>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</si>
  <si>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</si>
  <si>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</si>
  <si>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</si>
  <si>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</si>
  <si>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</si>
  <si>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</si>
  <si>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</si>
  <si>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</si>
  <si>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</si>
  <si>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</si>
  <si>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</si>
  <si>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</si>
  <si>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</si>
  <si>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</si>
  <si>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</si>
  <si>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</si>
  <si>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</si>
  <si>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</si>
  <si>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</si>
  <si>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</si>
  <si>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</si>
  <si>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</si>
  <si>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</si>
  <si>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</si>
  <si>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</si>
  <si>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</si>
  <si>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</si>
  <si>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</si>
  <si>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</si>
  <si>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</si>
  <si>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</si>
  <si>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</si>
  <si>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</si>
  <si>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</si>
  <si>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</si>
  <si>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</si>
  <si>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</si>
  <si>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</si>
  <si>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</si>
  <si>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</si>
  <si>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</si>
  <si>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</si>
  <si>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</si>
  <si>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</si>
  <si>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</si>
  <si>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</si>
  <si>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</si>
  <si>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</si>
  <si>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</si>
  <si>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</si>
  <si>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</si>
  <si>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</si>
  <si>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</si>
  <si>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</si>
  <si>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</si>
  <si>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</si>
  <si>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</si>
  <si>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</si>
  <si>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</si>
  <si>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</si>
  <si>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</si>
  <si>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</si>
  <si>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</si>
  <si>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</si>
  <si>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</si>
  <si>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</si>
  <si>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</si>
  <si>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</si>
  <si>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</si>
  <si>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</si>
  <si>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</si>
  <si>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</si>
  <si>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</si>
  <si>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</si>
  <si>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</si>
  <si>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</si>
  <si>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</si>
  <si>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</si>
  <si>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</si>
  <si>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</si>
  <si>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</si>
  <si>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</si>
  <si>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</si>
  <si>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</si>
  <si>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</si>
  <si>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</si>
  <si>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</si>
  <si>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</si>
  <si>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</si>
  <si>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</si>
  <si>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</si>
  <si>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</si>
  <si>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</si>
  <si>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</si>
  <si>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</si>
  <si>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</si>
  <si>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</si>
  <si>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</si>
  <si>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</si>
  <si>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</si>
  <si>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</si>
  <si>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</si>
  <si>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</si>
  <si>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</si>
  <si>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</si>
  <si>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</si>
  <si>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</si>
  <si>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</si>
  <si>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</si>
  <si>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</si>
  <si>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</si>
  <si>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</si>
  <si>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</si>
  <si>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</si>
  <si>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</si>
  <si>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</si>
  <si>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</si>
  <si>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</si>
  <si>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</si>
  <si>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</si>
  <si>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</si>
  <si>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</si>
  <si>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</si>
  <si>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</si>
  <si>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</si>
  <si>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</si>
  <si>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</si>
  <si>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</si>
  <si>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</si>
  <si>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</si>
  <si>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</si>
  <si>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</si>
  <si>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</si>
  <si>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</si>
  <si>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</si>
  <si>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</si>
  <si>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</si>
  <si>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</si>
  <si>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</si>
  <si>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</si>
  <si>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</si>
  <si>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</si>
  <si>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</si>
  <si>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</si>
  <si>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</si>
  <si>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</si>
  <si>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</si>
  <si>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</si>
  <si>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</si>
  <si>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</si>
  <si>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</si>
  <si>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</si>
  <si>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</si>
  <si>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</si>
  <si>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</si>
  <si>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</si>
  <si>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</si>
  <si>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</si>
  <si>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</si>
  <si>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</si>
  <si>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</si>
  <si>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</si>
  <si>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</si>
  <si>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</si>
  <si>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</si>
  <si>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</si>
  <si>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</si>
  <si>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</si>
  <si>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</si>
  <si>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</si>
  <si>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</si>
  <si>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</si>
  <si>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</si>
  <si>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</si>
  <si>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</si>
  <si>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</si>
  <si>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</si>
  <si>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</si>
  <si>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</si>
  <si>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</si>
  <si>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</si>
  <si>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</si>
  <si>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</si>
  <si>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</si>
  <si>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</si>
  <si>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</si>
  <si>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</si>
  <si>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</si>
  <si>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</si>
  <si>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</si>
  <si>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</si>
  <si>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</si>
  <si>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</si>
  <si>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</si>
  <si>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</si>
  <si>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</si>
  <si>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</si>
  <si>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</si>
  <si>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</si>
  <si>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</si>
  <si>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</si>
  <si>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</si>
  <si>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</si>
  <si>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</si>
  <si>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</si>
  <si>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</si>
  <si>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</si>
  <si>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</si>
  <si>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</si>
  <si>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</si>
  <si>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</si>
  <si>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</si>
  <si>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</si>
  <si>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</si>
  <si>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</si>
  <si>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</si>
  <si>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</si>
  <si>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</si>
  <si>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</si>
  <si>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</si>
  <si>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</si>
  <si>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</si>
  <si>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</si>
  <si>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</si>
  <si>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</si>
  <si>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</si>
  <si>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</si>
  <si>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</si>
  <si>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</si>
  <si>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</si>
  <si>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</si>
  <si>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</si>
  <si>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</si>
  <si>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</si>
  <si>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</si>
  <si>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</si>
  <si>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</si>
  <si>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</si>
  <si>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</si>
  <si>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</si>
  <si>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</si>
  <si>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</si>
  <si>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</si>
  <si>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</si>
  <si>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</si>
  <si>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</si>
  <si>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</si>
  <si>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</si>
  <si>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</si>
  <si>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</si>
  <si>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</si>
  <si>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</si>
  <si>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</si>
  <si>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</si>
  <si>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</si>
  <si>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</si>
  <si>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</si>
  <si>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</si>
  <si>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</si>
  <si>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</si>
  <si>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</si>
  <si>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</si>
  <si>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</si>
  <si>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</si>
  <si>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</si>
  <si>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</si>
  <si>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</si>
  <si>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</si>
  <si>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</si>
  <si>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</si>
  <si>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</si>
  <si>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</si>
  <si>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</si>
  <si>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</si>
  <si>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</si>
  <si>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</si>
  <si>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</si>
  <si>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</si>
  <si>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</si>
  <si>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</si>
  <si>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</si>
  <si>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</si>
  <si>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</si>
  <si>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</si>
  <si>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</si>
  <si>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</si>
  <si>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</si>
  <si>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</si>
  <si>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</si>
  <si>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</si>
  <si>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</si>
  <si>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</si>
  <si>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</si>
  <si>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</si>
  <si>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</si>
  <si>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</si>
  <si>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</si>
  <si>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</si>
  <si>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</si>
  <si>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</si>
  <si>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</si>
  <si>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</si>
  <si>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</si>
  <si>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</si>
  <si>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</si>
  <si>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</si>
  <si>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</si>
  <si>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</si>
  <si>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</si>
  <si>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</si>
  <si>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</si>
  <si>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</si>
  <si>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</si>
  <si>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</si>
  <si>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</si>
  <si>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</si>
  <si>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</si>
  <si>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</si>
  <si>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</si>
  <si>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</si>
  <si>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</si>
  <si>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</si>
  <si>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</si>
  <si>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</si>
  <si>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</si>
  <si>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</si>
  <si>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</si>
  <si>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</si>
  <si>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</si>
  <si>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</si>
  <si>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</si>
  <si>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</si>
  <si>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</si>
  <si>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</si>
  <si>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</si>
  <si>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</si>
  <si>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</si>
  <si>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</si>
  <si>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</si>
  <si>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</si>
  <si>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</si>
  <si>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</si>
  <si>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</si>
  <si>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</si>
  <si>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</si>
  <si>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</si>
  <si>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</si>
  <si>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</si>
  <si>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</si>
  <si>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</si>
  <si>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</si>
  <si>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</si>
  <si>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</si>
  <si>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</si>
  <si>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</si>
  <si>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</si>
  <si>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</si>
  <si>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</si>
  <si>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</si>
  <si>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</si>
  <si>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</si>
  <si>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</si>
  <si>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</si>
  <si>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</si>
  <si>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</si>
  <si>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</si>
  <si>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</si>
  <si>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</si>
  <si>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</si>
  <si>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</si>
  <si>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</si>
  <si>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</si>
  <si>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</si>
  <si>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</si>
  <si>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</si>
  <si>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</si>
  <si>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</si>
  <si>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</si>
  <si>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</si>
  <si>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</si>
  <si>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</si>
  <si>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</si>
  <si>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</si>
  <si>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</si>
  <si>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</si>
  <si>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</si>
  <si>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</si>
  <si>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</si>
  <si>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</si>
  <si>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</si>
  <si>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</si>
  <si>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</si>
  <si>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</si>
  <si>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</si>
  <si>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</si>
  <si>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</si>
  <si>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</si>
  <si>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</si>
  <si>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</si>
  <si>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</si>
  <si>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</si>
  <si>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</si>
  <si>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</si>
  <si>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</si>
  <si>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</si>
  <si>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</si>
  <si>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</si>
  <si>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</si>
  <si>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</si>
  <si>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</si>
  <si>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</si>
  <si>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</si>
  <si>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</si>
  <si>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</si>
  <si>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</si>
  <si>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</si>
  <si>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</si>
  <si>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</si>
  <si>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</si>
  <si>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</si>
  <si>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</si>
  <si>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</si>
  <si>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</si>
  <si>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</si>
  <si>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</si>
  <si>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</si>
  <si>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</si>
  <si>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</si>
  <si>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</si>
  <si>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</si>
  <si>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</si>
  <si>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</si>
  <si>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</si>
  <si>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</si>
  <si>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</si>
  <si>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</si>
  <si>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</si>
  <si>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</si>
  <si>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</si>
  <si>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</si>
  <si>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</si>
  <si>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</si>
  <si>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</si>
  <si>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</si>
  <si>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</si>
  <si>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</si>
  <si>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</si>
  <si>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</si>
  <si>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</si>
  <si>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</si>
  <si>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</si>
  <si>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</si>
  <si>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</si>
  <si>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</si>
  <si>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</si>
  <si>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</si>
  <si>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</si>
  <si>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</si>
  <si>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</si>
  <si>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</si>
  <si>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</si>
  <si>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</si>
  <si>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</si>
  <si>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</si>
  <si>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</si>
  <si>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</si>
  <si>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</si>
  <si>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</si>
  <si>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</si>
  <si>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</si>
  <si>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</si>
  <si>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</si>
  <si>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</si>
  <si>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</si>
  <si>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</si>
  <si>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</si>
  <si>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</si>
  <si>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</si>
  <si>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</si>
  <si>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</si>
  <si>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</si>
  <si>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</si>
  <si>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</si>
  <si>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</si>
  <si>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</si>
  <si>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</si>
  <si>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</si>
  <si>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</si>
  <si>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</si>
  <si>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</si>
  <si>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</si>
  <si>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</si>
  <si>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</si>
  <si>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</si>
  <si>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</si>
  <si>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</si>
  <si>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</si>
  <si>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</si>
  <si>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</si>
  <si>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</si>
  <si>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</si>
  <si>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</si>
  <si>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</si>
  <si>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</si>
  <si>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</si>
  <si>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</si>
  <si>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</si>
  <si>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</si>
  <si>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</si>
  <si>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</si>
  <si>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</si>
  <si>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</si>
  <si>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</si>
  <si>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</si>
  <si>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</si>
  <si>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</si>
  <si>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</si>
  <si>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</si>
  <si>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</si>
  <si>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</si>
  <si>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</si>
  <si>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</si>
  <si>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</si>
  <si>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</si>
  <si>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</si>
  <si>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</si>
  <si>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</si>
  <si>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</si>
  <si>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</si>
  <si>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</si>
  <si>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</si>
  <si>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</si>
  <si>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</si>
  <si>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</si>
  <si>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</si>
  <si>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</si>
  <si>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</si>
  <si>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</si>
  <si>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</si>
  <si>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</si>
  <si>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</si>
  <si>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</si>
  <si>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</si>
  <si>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</si>
  <si>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</si>
  <si>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</si>
  <si>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</si>
  <si>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</si>
  <si>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</si>
  <si>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</si>
  <si>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</si>
  <si>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</si>
  <si>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</si>
  <si>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</si>
  <si>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</si>
  <si>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</si>
  <si>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</si>
  <si>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</si>
  <si>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</si>
  <si>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</si>
  <si>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</si>
  <si>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</si>
  <si>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</si>
  <si>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</si>
  <si>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</si>
  <si>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</si>
  <si>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</si>
  <si>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</si>
  <si>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</si>
  <si>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</si>
  <si>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</si>
  <si>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</si>
  <si>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</si>
  <si>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</si>
  <si>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</si>
  <si>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</si>
  <si>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</si>
  <si>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</si>
  <si>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</si>
  <si>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</si>
  <si>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</si>
  <si>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</si>
  <si>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</si>
  <si>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</si>
  <si>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</si>
  <si>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</si>
  <si>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</si>
  <si>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</si>
  <si>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</si>
  <si>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</si>
  <si>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</si>
  <si>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</si>
  <si>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</si>
  <si>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</si>
  <si>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</si>
  <si>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</si>
  <si>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</si>
  <si>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</si>
  <si>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</si>
  <si>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</si>
  <si>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</si>
  <si>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</si>
  <si>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</si>
  <si>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</si>
  <si>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</si>
  <si>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</si>
  <si>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</si>
  <si>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</si>
  <si>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</si>
  <si>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</si>
  <si>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</si>
  <si>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</si>
  <si>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</si>
  <si>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</si>
  <si>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</si>
  <si>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</si>
  <si>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</si>
  <si>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</si>
  <si>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</si>
  <si>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</si>
  <si>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</si>
  <si>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</si>
  <si>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</si>
  <si>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</si>
  <si>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</si>
  <si>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</si>
  <si>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</si>
  <si>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</si>
  <si>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</si>
  <si>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</si>
  <si>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</si>
  <si>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</si>
  <si>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</si>
  <si>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</si>
  <si>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</si>
  <si>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</si>
  <si>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</si>
  <si>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</si>
  <si>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</si>
  <si>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</si>
  <si>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</si>
  <si>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</si>
  <si>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</si>
  <si>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</si>
  <si>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</si>
  <si>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</si>
  <si>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</si>
  <si>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</si>
  <si>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</si>
  <si>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</si>
  <si>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</si>
  <si>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</si>
  <si>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</si>
  <si>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</si>
  <si>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</si>
  <si>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</si>
  <si>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</si>
  <si>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</si>
  <si>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</si>
  <si>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</si>
  <si>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</si>
  <si>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</si>
  <si>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</si>
  <si>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</si>
  <si>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</si>
  <si>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</si>
  <si>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</si>
  <si>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</si>
  <si>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</si>
  <si>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</si>
  <si>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</si>
  <si>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</si>
  <si>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</si>
  <si>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</si>
  <si>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</si>
  <si>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</si>
  <si>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</si>
  <si>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</si>
  <si>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</si>
  <si>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</si>
  <si>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</si>
  <si>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</si>
  <si>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</si>
  <si>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</si>
  <si>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</si>
  <si>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</si>
  <si>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</si>
  <si>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</si>
  <si>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</si>
  <si>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</si>
  <si>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</si>
  <si>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</si>
  <si>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</si>
  <si>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</si>
  <si>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</si>
  <si>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</si>
  <si>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</si>
  <si>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</si>
  <si>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</si>
  <si>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</si>
  <si>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</si>
  <si>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</si>
  <si>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</si>
  <si>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</si>
  <si>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</si>
  <si>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</si>
  <si>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</si>
  <si>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</si>
  <si>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</si>
  <si>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</si>
  <si>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</si>
  <si>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</si>
  <si>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</si>
  <si>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</si>
  <si>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</si>
  <si>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</si>
  <si>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</si>
  <si>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</si>
  <si>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</si>
  <si>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</si>
  <si>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</si>
  <si>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</si>
  <si>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</si>
  <si>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</si>
  <si>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</si>
  <si>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</si>
  <si>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</si>
  <si>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</si>
  <si>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</si>
  <si>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</si>
  <si>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</si>
  <si>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</si>
  <si>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</si>
  <si>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</si>
  <si>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</si>
  <si>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</si>
  <si>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</si>
  <si>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</si>
  <si>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</si>
  <si>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</si>
  <si>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</si>
  <si>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</si>
  <si>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</si>
  <si>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</si>
  <si>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</si>
  <si>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</si>
  <si>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</si>
  <si>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</si>
  <si>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</si>
  <si>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</si>
  <si>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</si>
  <si>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</si>
  <si>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</si>
  <si>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</si>
  <si>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</si>
  <si>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</si>
  <si>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</si>
  <si>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</si>
  <si>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</si>
  <si>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</si>
  <si>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</si>
  <si>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</si>
  <si>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</si>
  <si>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</si>
  <si>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</si>
  <si>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</si>
  <si>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</si>
  <si>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</si>
  <si>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</si>
  <si>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</si>
  <si>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</si>
  <si>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</si>
  <si>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</si>
  <si>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</si>
  <si>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</si>
  <si>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</si>
  <si>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</si>
  <si>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</si>
  <si>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</si>
  <si>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</si>
  <si>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</si>
  <si>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</si>
  <si>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</si>
  <si>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</si>
  <si>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</si>
  <si>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</si>
  <si>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</si>
  <si>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</si>
  <si>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</si>
  <si>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</si>
  <si>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</si>
  <si>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</si>
  <si>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</si>
  <si>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</si>
  <si>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</si>
  <si>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</si>
  <si>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</si>
  <si>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</si>
  <si>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</si>
  <si>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</si>
  <si>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</si>
  <si>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</si>
  <si>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</si>
  <si>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</si>
  <si>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</si>
  <si>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</si>
  <si>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</si>
  <si>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</si>
  <si>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</si>
  <si>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</si>
  <si>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</si>
  <si>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</si>
  <si>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</si>
  <si>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</si>
  <si>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</si>
  <si>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</si>
  <si>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</si>
  <si>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</si>
  <si>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</si>
  <si>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</si>
  <si>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</si>
  <si>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</si>
  <si>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</si>
  <si>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</si>
  <si>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</si>
  <si>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</si>
  <si>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</si>
  <si>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</si>
  <si>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</si>
  <si>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</si>
  <si>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</si>
  <si>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</si>
  <si>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</si>
  <si>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</si>
  <si>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</si>
  <si>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</si>
  <si>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</si>
  <si>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</si>
  <si>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</si>
  <si>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</si>
  <si>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</si>
  <si>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</si>
  <si>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</si>
  <si>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</si>
  <si>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</si>
  <si>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</si>
  <si>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</si>
  <si>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</si>
  <si>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</si>
  <si>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</si>
  <si>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</si>
  <si>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</si>
  <si>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</si>
  <si>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</si>
  <si>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</si>
  <si>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</si>
  <si>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</si>
  <si>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</si>
  <si>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</si>
  <si>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</si>
  <si>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</si>
  <si>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</si>
  <si>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</si>
  <si>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</si>
  <si>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</si>
  <si>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</si>
  <si>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</si>
  <si>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</si>
  <si>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</si>
  <si>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</si>
  <si>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</si>
  <si>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</si>
  <si>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</si>
  <si>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</si>
  <si>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</si>
  <si>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</si>
  <si>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</si>
  <si>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</si>
  <si>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</si>
  <si>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</si>
  <si>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</si>
  <si>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</si>
  <si>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</si>
  <si>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</si>
  <si>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</si>
  <si>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</si>
  <si>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</si>
  <si>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</si>
  <si>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</si>
  <si>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</si>
  <si>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</si>
  <si>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</si>
  <si>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</si>
  <si>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</si>
  <si>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</si>
  <si>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</si>
  <si>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</si>
  <si>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</si>
  <si>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</si>
  <si>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</si>
  <si>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</si>
  <si>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</si>
  <si>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</si>
  <si>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</si>
  <si>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</si>
  <si>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</si>
  <si>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</si>
  <si>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</si>
  <si>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</si>
  <si>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</si>
  <si>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</si>
  <si>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</si>
  <si>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</si>
  <si>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</si>
  <si>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</si>
  <si>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</si>
  <si>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</si>
  <si>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</si>
  <si>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</si>
  <si>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PCM-20251210-00000194</t>
  </si>
  <si>
    <t>ETA 20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</si>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</sst>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s>
    <sheetDataSet>
      <sheetData sheetId="0"/>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1" totalsRowShown="0" headerRowDxfId="79" dataDxfId="78" headerRowBorderDxfId="76" tableBorderDxfId="77" totalsRowBorderDxfId="75">
  <autoFilter ref="A1:L2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338.23389131944714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5.7919097227568273E-2</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46001.182317245373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46001.182317245373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46001.182317245373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46001.182317245373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46001.182317245373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46001.182317245373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46001.182317245373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46001.182317245373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46001.182317245373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46001.182317245373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46001.182317245373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46001.182317245373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46001.182317245373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46001.182317245373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46001.182317245373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46001.182317245373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46001.182317245373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46001.182317245373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46001.182317245373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46001.182317245373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46001.182317245373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46001.182317245373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46001.182317245373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46001.182317245373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46001.182317245373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46001.182317245373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46001.182317245373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46001.182317245373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46001.182317245373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46001.182317245373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46001.182317245373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46001.182317245373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46001.182317245373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46001.182317245373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46001.182317245373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46001.182317245373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46001.182317245373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46001.182317245373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46001.182317245373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46001.182317245373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46001.182317245373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46001.182317245373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46001.182317245373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46001.182317245373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46001.182317245373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46001.182317245373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46001.182317245373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46001.182317245373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46001.182317245373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46001.182317245373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46001.182317245373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46001.182317245373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46001.182317245373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46001.182317245373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46001.182317245373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46001.182317245373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46001.182317245373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46001.182317245373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46001.182317245373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46001.182317245373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46001.182317245373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46001.182317245373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46001.182317245373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46001.182317245373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46001.182317245373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46001.182317245373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46001.182317245373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46001.182317245373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46001.182317245373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46001.182317245373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46001.182317245373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46001.182317245373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46001.182317245373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46001.182317245373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46001.182317245373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46001.182317245373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46001.182317245373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46001.182317245373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46001.182317245373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46001.182317245373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46001.182317245373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46001.182317245373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46001.182317245373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46001.182317245373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46001.182317245373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46001.182317245373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46001.182317245373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46001.182317245373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46001.182317245373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46001.182317245373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46001.182317245373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46001.182317245373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46001.182317245373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46001.182317245373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46001.182317245373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46001.182317245373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46001.182317245373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46001.182317245373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46001.182317245373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46001.182317245373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46001.182317245373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46001.182317245373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46001.182317245373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46001.182317245373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46001.182317245373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46001.182317245373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46001.182317245373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46001.182317245373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46001.182317245373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46001.182317245373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46001.182317245373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46001.182317245373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46001.182317245373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46001.182317245373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46001.182317245373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46001.182317245373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46001.182317245373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46001.182317245373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46001.182317245373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46001.182317245373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46001.182317245373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46001.182317245373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46001.182317245373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46001.182317245373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46001.182317245373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46001.182317245373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46001.182317245373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46001.182317245373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46001.182317245373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46001.182317245373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46001.182317245373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46001.182317245373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46001.182317245373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46001.182317245373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46001.182317245373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46001.182317245373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46001.182317245373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46001.182317245373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46001.182317245373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46001.182317245373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46001.182317245373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46001.182317245373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46001.182317245373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46001.182317245373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46001.182317245373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46001.182317245373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46001.182317245373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46001.182317245373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46001.182317245373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46001.182317245373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46001.182317245373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46001.182317245373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46001.182317245373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46001.182317245373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46001.182317245373</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EE21347D-E006-4EF7-B0D1-6EA9113DB388}"/>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1"/>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176.1824792824118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16.79489826389181</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3.826935300930927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26007</v>
      </c>
      <c r="E6" s="81" t="s">
        <v>39106</v>
      </c>
      <c r="F6" s="97">
        <v>46001.084247685183</v>
      </c>
      <c r="G6" s="98">
        <f ca="1">IFERROR(NOW()-F6,"-")</f>
        <v>9.806956019019708E-2</v>
      </c>
      <c r="H6" s="97">
        <v>46001.073981481481</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46001.182317245373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46001.182317245373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46001.182317245373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46001.182317245373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46001.182317245373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46001.182317245373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46001.182317245373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46001.182317245373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46001.182317245373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46001.182317245373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46001.182317245373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46001.182317245373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46001.182317245373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46001.182317245373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46001.182317245373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46001.182317245373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46001.182317245373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46001.182317245373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46001.182317245373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46001.182317245373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46001.182317245373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46001.182317245373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46001.182317245373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46001.182317245373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46001.182317245373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46001.182317245373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46001.182317245373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46001.182317245373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46001.182317245373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46001.182317245373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46001.182317245373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46001.182317245373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46001.182317245373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46001.182317245373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46001.182317245373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46001.182317245373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46001.182317245373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46001.182317245373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46001.182317245373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46001.182317245373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46001.182317245373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46001.182317245373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46001.182317245373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46001.182317245373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46001.182317245373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46001.182317245373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46001.182317245373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46001.182317245373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46001.182317245373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46001.182317245373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46001.182317245373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46001.182317245373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46001.182317245373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46001.182317245373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46001.182317245373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46001.182317245373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46001.182317245373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46001.182317245373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46001.182317245373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46001.182317245373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46001.182317245373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46001.182317245373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46001.182317245373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46001.182317245373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46001.182317245373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46001.182317245373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46001.182317245373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46001.182317245373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46001.182317245373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46001.182317245373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46001.182317245373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46001.182317245373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46001.182317245373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46001.182317245373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46001.182317245373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46001.182317245373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46001.182317245373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46001.182317245373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46001.182317245373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46001.182317245373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46001.182317245373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46001.182317245373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46001.182317245373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46001.182317245373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46001.182317245373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46001.182317245373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46001.182317245373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46001.182317245373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46001.182317245373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46001.182317245373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46001.182317245373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46001.182317245373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46001.182317245373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46001.182317245373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46001.182317245373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46001.182317245373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46001.182317245373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46001.182317245373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46001.182317245373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46001.182317245373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46001.182317245373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46001.182317245373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46001.182317245373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46001.182317245373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46001.182317245373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46001.182317245373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46001.182317245373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46001.182317245373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46001.182317245373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46001.182317245373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46001.182317245373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46001.182317245373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46001.182317245373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46001.182317245373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46001.182317245373</v>
      </c>
      <c r="H121" s="97"/>
      <c r="I121" s="18" t="str">
        <f>IFERROR(VLOOKUP(D121,DB!A:F,6,0),"")</f>
        <v/>
      </c>
      <c r="J121" s="18" t="str">
        <f>IFERROR(VLOOKUP(D121,DB!A:G,7,0),"")</f>
        <v/>
      </c>
      <c r="K121" s="19"/>
      <c r="L121" s="18" t="str">
        <f>IFERROR(VLOOKUP(D121,DB!A:I,9,0),"")</f>
        <v/>
      </c>
    </row>
    <row r="122" spans="1:12" ht="31.5" customHeight="1">
      <c r="A122" s="146"/>
      <c r="B122" s="147" t="str">
        <f>IFERROR(VLOOKUP(D122,DB!A:K,11,0),"")</f>
        <v/>
      </c>
      <c r="C122" s="147"/>
      <c r="D122" s="147"/>
      <c r="E122" s="147"/>
      <c r="F122" s="148"/>
      <c r="G122" s="149">
        <f ca="1">IFERROR(NOW()-F122,"-")</f>
        <v>46001.182317245373</v>
      </c>
      <c r="H122" s="148"/>
      <c r="I122" s="147" t="str">
        <f>IFERROR(VLOOKUP(D122,DB!A:F,6,0),"")</f>
        <v/>
      </c>
      <c r="J122" s="147" t="str">
        <f>IFERROR(VLOOKUP(D122,DB!A:G,7,0),"")</f>
        <v/>
      </c>
      <c r="K122" s="150"/>
      <c r="L122" s="147" t="str">
        <f>IFERROR(VLOOKUP(D122,DB!A:I,9,0),"")</f>
        <v/>
      </c>
    </row>
    <row r="123" spans="1:12" ht="31.5" customHeight="1">
      <c r="A123" s="96"/>
      <c r="B123" s="18" t="str">
        <f>IFERROR(VLOOKUP(D123,DB!A:K,11,0),"")</f>
        <v/>
      </c>
      <c r="C123" s="18"/>
      <c r="D123" s="18"/>
      <c r="E123" s="18"/>
      <c r="F123" s="97"/>
      <c r="G123" s="98">
        <f ca="1">IFERROR(NOW()-F123,"-")</f>
        <v>46001.182317245373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46001.182317245373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46001.182317245373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46001.182317245373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46001.182317245373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46001.182317245373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46001.182317245373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46001.182317245373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46001.182317245373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46001.182317245373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46001.182317245373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46001.182317245373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46001.182317245373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46001.182317245373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46001.182317245373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46001.182317245373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46001.182317245373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46001.182317245373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46001.182317245373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46001.182317245373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46001.182317245373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46001.182317245373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46001.182317245373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46001.182317245373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46001.182317245373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46001.182317245373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46001.182317245373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46001.182317245373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46001.182317245373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46001.182317245373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46001.182317245373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46001.182317245373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46001.182317245373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46001.182317245373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46001.182317245373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46001.182317245373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46001.182317245373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46001.182317245373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46001.182317245373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46001.182317245373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46001.182317245373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46001.182317245373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46001.182317245373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46001.182317245373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46001.182317245373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46001.182317245373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46001.182317245373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46001.182317245373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46001.182317245373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46001.182317245373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46001.182317245373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46001.182317245373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46001.182317245373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46001.182317245373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46001.182317245373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46001.182317245373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46001.182317245373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46001.182317245373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46001.182317245373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46001.182317245373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46001.182317245373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46001.182317245373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46001.182317245373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46001.182317245373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46001.182317245373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46001.182317245373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46001.182317245373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46001.182317245373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46001.182317245373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46001.182317245373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46001.182317245373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46001.182317245373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46001.182317245373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46001.182317245373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46001.182317245373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46001.182317245373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46001.182317245373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46001.182317245373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46001.182317245373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46001.182317245373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46001.182317245373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46001.182317245373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46001.182317245373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46001.182317245373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46001.182317245373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46001.182317245373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46001.182317245373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46001.182317245373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46001.182317245373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46001.182317245373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46001.182317245373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46001.182317245373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46001.182317245373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46001.182317245373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46001.182317245373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46001.182317245373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46001.182317245373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46001.182317245373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46001.182317245373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46001.182317245373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46001.182317245373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46001.182317245373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46001.182317245373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46001.182317245373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46001.182317245373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46001.182317245373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46001.182317245373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46001.182317245373</v>
      </c>
      <c r="H230" s="97"/>
      <c r="I230" s="18" t="str">
        <f>IFERROR(VLOOKUP(D230,DB!A:F,6,0),"")</f>
        <v/>
      </c>
      <c r="J230" s="18" t="str">
        <f>IFERROR(VLOOKUP(D230,DB!A:G,7,0),"")</f>
        <v/>
      </c>
      <c r="K230" s="19"/>
      <c r="L230" s="18" t="str">
        <f>IFERROR(VLOOKUP(D230,DB!A:I,9,0),"")</f>
        <v/>
      </c>
    </row>
    <row r="231" spans="1:12" ht="31.5" customHeight="1">
      <c r="A231" s="146"/>
      <c r="B231" s="147" t="str">
        <f>IFERROR(VLOOKUP(D231,DB!A:K,11,0),"")</f>
        <v/>
      </c>
      <c r="C231" s="147"/>
      <c r="D231" s="147"/>
      <c r="E231" s="147"/>
      <c r="F231" s="148"/>
      <c r="G231" s="149">
        <f ca="1">IFERROR(NOW()-F231,"-")</f>
        <v>46001.182317245373</v>
      </c>
      <c r="H231" s="148"/>
      <c r="I231" s="147" t="str">
        <f>IFERROR(VLOOKUP(D231,DB!A:F,6,0),"")</f>
        <v/>
      </c>
      <c r="J231" s="147" t="str">
        <f>IFERROR(VLOOKUP(D231,DB!A:G,7,0),"")</f>
        <v/>
      </c>
      <c r="K231" s="150"/>
      <c r="L231" s="147" t="str">
        <f>IFERROR(VLOOKUP(D231,DB!A:I,9,0),"")</f>
        <v/>
      </c>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J24" sqref="J2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46001.182317245373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46001.182317245373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46001.182317245373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46001.182317245373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46001.182317245373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46001.182317245373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46001.182317245373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46001.182317245373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46001.182317245373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46001.182317245373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46001.182317245373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46001.182317245373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46001.182317245373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46001.182317245373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46001.182317245373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46001.182317245373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46001.182317245373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46001.182317245373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46001.182317245373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46001.182317245373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46001.182317245373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46001.182317245373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46001.182317245373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46001.182317245373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46001.182317245373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46001.182317245373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46001.182317245373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46001.182317245373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46001.182317245373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46001.182317245373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46001.182317245373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46001.182317245373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46001.182317245373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46001.182317245373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46001.182317245373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46001.182317245373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46001.182317245373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46001.182317245373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46001.182317245373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46001.182317245373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46001.182317245373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46001.182317245373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46001.182317245373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46001.182317245373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46001.182317245373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46001.182317245373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46001.182317245373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46001.182317245373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46001.182317245373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46001.182317245373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46001.182317245373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46001.182317245373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46001.182317245373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46001.182317245373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46001.182317245373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46001.182317245373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46001.182317245373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46001.182317245373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46001.182317245373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46001.182317245373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46001.182317245373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46001.182317245373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46001.182317245373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46001.182317245373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46001.182317245373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46001.182317245373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46001.182317245373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46001.182317245373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46001.182317245373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46001.182317245373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46001.182317245373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46001.182317245373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46001.182317245373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46001.182317245373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46001.182317245373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46001.182317245373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46001.182317245373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46001.182317245373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46001.182317245373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46001.182317245373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46001.182317245373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46001.182317245373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46001.182317245373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46001.182317245373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46001.182317245373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46001.182317245373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46001.182317245373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46001.182317245373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46001.182317245373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46001.182317245373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46001.182317245373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46001.182317245373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46001.182317245373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46001.182317245373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46001.182317245373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46001.182317245373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46001.182317245373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46001.182317245373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46001.182317245373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46001.182317245373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46001.182317245373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46001.182317245373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46001.182317245373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46001.182317245373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46001.182317245373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46001.182317245373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46001.182317245373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46001.182317245373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46001.182317245373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46001.182317245373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46001.182317245373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46001.182317245373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46001.182317245373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46001.182317245373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46001.182317245373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46001.182317245373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46001.182317245373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46001.182317245373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46001.182317245373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46001.182317245373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46001.182317245373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46001.182317245373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46001.182317245373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46001.182317245373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46001.182317245373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46001.182317245373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46001.182317245373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46001.182317245373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46001.182317245373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46001.182317245373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46001.182317245373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46001.182317245373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46001.182317245373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46001.182317245373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46001.182317245373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46001.182317245373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46001.182317245373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46001.182317245373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46001.182317245373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46001.182317245373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46001.182317245373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46001.182317245373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46001.182317245373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46001.182317245373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46001.182317245373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46001.182317245373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46001.182317245373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46001.182317245373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46001.182317245373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46001.182317245373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46001.182317245373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46001.182317245373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46001.182317245373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46001.182317245373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46001.182317245373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46001.182317245373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46001.182317245373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46001.182317245373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46001.182317245373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46001.182317245373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46001.182317245373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46001.182317245373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46001.182317245373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46001.182317245373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46001.182317245373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46001.182317245373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46001.182317245373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46001.182317245373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46001.182317245373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46001.182317245373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46001.182317245373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46001.182317245373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46001.182317245373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46001.182317245373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46001.182317245373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46001.182317245373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46001.182317245373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46001.182317245373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46001.182317245373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46001.182317245373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46001.182317245373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46001.182317245373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46001.182317245373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46001.182317245373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46001.182317245373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46001.182317245373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46001.182317245373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46001.182317245373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46001.182317245373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46001.182317245373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46001.182317245373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46001.182317245373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46001.182317245373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46001.182317245373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46001.182317245373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46001.182317245373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46001.182317245373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46001.182317245373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46001.182317245373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46001.182317245373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46001.182317245373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46001.182317245373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46001.182317245373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46001.182317245373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46001.182317245373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46001.182317245373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46001.182317245373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46001.182317245373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46001.182317245373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46001.182317245373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46001.182317245373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46001.182317245373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46001.182317245373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46001.182317245373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46001.182317245373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46001.182317245373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46001.182317245373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46001.182317245373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46001.182317245373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46001.182317245373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46001.182317245373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46001.182317245373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46001.182317245373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46001.182317245373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46001.182317245373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46001.182317245373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46001.182317245373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46001.182317245373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46001.182317245373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46001.182317245373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46001.182317245373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46001.182317245373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46001.182317245373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46001.182317245373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46001.182317245373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46001.182317245373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46001.182317245373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46001.182317245373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46001.182317245373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46001.182317245373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46001.182317245373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46001.182317245373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46001.182317245373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46001.182317245373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46001.182317245373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46001.182317245373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46001.182317245373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46001.182317245373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46001.182317245373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46001.182317245373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46001.182317245373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46001.182317245373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46001.182317245373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46001.182317245373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46001.182317245373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46001.182317245373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46001.182317245373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46001.182317245373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46001.182317245373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46001.182317245373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46001.182317245373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46001.182317245373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46001.182317245373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46001.182317245373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46001.182317245373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46001.182317245373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46001.182317245373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46001.182317245373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46001.182317245373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46001.182317245373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46001.182317245373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46001.182317245373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46001.182317245373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46001.182317245373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46001.182317245373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46001.182317245373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46001.182317245373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46001.182317245373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46001.182317245373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46001.182317245373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46001.182317245373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46001.182317245373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46001.182317245373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46001.182317245373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46001.182317245373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46001.182317245373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46001.182317245373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46001.182317245373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46001.182317245373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46001.182317245373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46001.182317245373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46001.182317245373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46001.182317245373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46001.182317245373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46001.182317245373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46001.182317245373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46001.182317245373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46001.182317245373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46001.182317245373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46001.182317245373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46001.182317245373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46001.182317245373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46001.182317245373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46001.182317245373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46001.182317245373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46001.182317245373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46001.182317245373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46001.182317245373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46001.182317245373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46001.182317245373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46001.182317245373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46001.182317245373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46001.182317245373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46001.182317245373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46001.182317245373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46001.182317245373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46001.182317245373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46001.182317245373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46001.182317245373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46001.182317245373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46001.182317245373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46001.182317245373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46001.182317245373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46001.182317245373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46001.182317245373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46001.182317245373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46001.182317245373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46001.182317245373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46001.182317245373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46001.182317245373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46001.182317245373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46001.182317245373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46001.182317245373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46001.182317245373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46001.182317245373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46001.182317245373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46001.182317245373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46001.182317245373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46001.182317245373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46001.182317245373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46001.182317245373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46001.182317245373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46001.182317245373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46001.182317245373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46001.182317245373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46001.182317245373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46001.182317245373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46001.182317245373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46001.182317245373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46001.182317245373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46001.182317245373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46001.182317245373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46001.182317245373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46001.182317245373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46001.182317245373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46001.182317245373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46001.182317245373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46001.182317245373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46001.182317245373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46001.182317245373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46001.182317245373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46001.182317245373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46001.182317245373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46001.182317245373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46001.182317245373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46001.182317245373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46001.182317245373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46001.182317245373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46001.182317245373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46001.182317245373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46001.182317245373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46001.182317245373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46001.182317245373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46001.182317245373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46001.182317245373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46001.182317245373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46001.182317245373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46001.182317245373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46001.182317245373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46001.182317245373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46001.182317245373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46001.182317245373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46001.182317245373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46001.182317245373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46001.182317245373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46001.182317245373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46001.182317245373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46001.182317245373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46001.182317245373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46001.182317245373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46001.182317245373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46001.182317245373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46001.182317245373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46001.182317245373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46001.182317245373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46001.182317245373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46001.182317245373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46001.182317245373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46001.182317245373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46001.182317245373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46001.182317245373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46001.182317245373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46001.182317245373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46001.182317245373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46001.182317245373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46001.182317245373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46001.182317245373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46001.182317245373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46001.182317245373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46001.182317245373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46001.182317245373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46001.182317245373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46001.182317245373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46001.182317245373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46001.182317245373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46001.182317245373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46001.182317245373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46001.182317245373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46001.182317245373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46001.182317245373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46001.182317245373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46001.182317245373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46001.182317245373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46001.182317245373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46001.182317245373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46001.182317245373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46001.182317245373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46001.182317245373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46001.182317245373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46001.182317245373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46001.182317245373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46001.182317245373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46001.182317245373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46001.182317245373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46001.182317245373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46001.182317245373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46001.182317245373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46001.182317245373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46001.182317245373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46001.182317245373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46001.182317245373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46001.182317245373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46001.182317245373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46001.182317245373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46001.182317245373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46001.182317245373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46001.182317245373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46001.182317245373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46001.182317245373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46001.182317245373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46001.182317245373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46001.182317245373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46001.182317245373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46001.182317245373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46001.182317245373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46001.182317245373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46001.182317245373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46001.182317245373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46001.182317245373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46001.182317245373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46001.182317245373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46001.182317245373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46001.182317245373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46001.182317245373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46001.182317245373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46001.182317245373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46001.182317245373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46001.182317245373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46001.182317245373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46001.182317245373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46001.182317245373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46001.182317245373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46001.182317245373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46001.182317245373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46001.182317245373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46001.182317245373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46001.182317245373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46001.182317245373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46001.182317245373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46001.182317245373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46001.182317245373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46001.182317245373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46001.182317245373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46001.182317245373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46001.182317245373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46001.182317245373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46001.182317245373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46001.182317245373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46001.182317245373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46001.182317245373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46001.182317245373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46001.182317245373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46001.182317245373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46001.182317245373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46001.182317245373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46001.182317245373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46001.182317245373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46001.182317245373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46001.182317245373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46001.182317245373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46001.182317245373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46001.182317245373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46001.182317245373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46001.182317245373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46001.182317245373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46001.182317245373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46001.182317245373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46001.182317245373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46001.182317245373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46001.182317245373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46001.182317245373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46001.182317245373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46001.182317245373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46001.182317245373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46001.182317245373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46001.182317245373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46001.182317245373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46001.182317245373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46001.182317245373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46001.182317245373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46001.182317245373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46001.182317245373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46001.182317245373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46001.182317245373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46001.182317245373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46001.182317245373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46001.182317245373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46001.182317245373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46001.182317245373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46001.182317245373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46001.182317245373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46001.182317245373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46001.182317245373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46001.182317245373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46001.182317245373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46001.182317245373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46001.182317245373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46001.182317245373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46001.182317245373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46001.182317245373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46001.182317245373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46001.182317245373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46001.182317245373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46001.182317245373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46001.182317245373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46001.182317245373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46001.182317245373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46001.182317245373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46001.182317245373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46001.182317245373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46001.182317245373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46001.182317245373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46001.182317245373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46001.182317245373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46001.182317245373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46001.182317245373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46001.182317245373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46001.182317245373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46001.182317245373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46001.182317245373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46001.182317245373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46001.182317245373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46001.182317245373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46001.182317245373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46001.182317245373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46001.182317245373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46001.182317245373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46001.182317245373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46001.182317245373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46001.182317245373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46001.182317245373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46001.182317245373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46001.182317245373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46001.182317245373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46001.182317245373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46001.182317245373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46001.182317245373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46001.182317245373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46001.182317245373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46001.182317245373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46001.182317245373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46001.182317245373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46001.182317245373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46001.182317245373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46001.182317245373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46001.182317245373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46001.182317245373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46001.182317245373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46001.182317245373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46001.182317245373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46001.182317245373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46001.182317245373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46001.182317245373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46001.182317245373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46001.182317245373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46001.182317245373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46001.182317245373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46001.182317245373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46001.182317245373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46001.182317245373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46001.182317245373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46001.182317245373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46001.182317245373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46001.182317245373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46001.182317245373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46001.182317245373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46001.182317245373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46001.182317245373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46001.182317245373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46001.182317245373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46001.182317245373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46001.182317245373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46001.182317245373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46001.182317245373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46001.182317245373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46001.182317245373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46001.182317245373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46001.182317245373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46001.182317245373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46001.182317245373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46001.182317245373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46001.182317245373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46001.182317245373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46001.182317245373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46001.182317245373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46001.182317245373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46001.182317245373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46001.182317245373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46001.182317245373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46001.182317245373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46001.182317245373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46001.182317245373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46001.182317245373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46001.182317245373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46001.182317245373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46001.182317245373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46001.182317245373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46001.182317245373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46001.182317245373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46001.182317245373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46001.182317245373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46001.182317245373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46001.182317245373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46001.182317245373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46001.182317245373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46001.182317245373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46001.182317245373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46001.182317245373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46001.182317245373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46001.182317245373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46001.182317245373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46001.182317245373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46001.182317245373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46001.182317245373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46001.182317245373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46001.182317245373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46001.182317245373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46001.182317245373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46001.182317245373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46001.182317245373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46001.182317245373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46001.182317245373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46001.182317245373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46001.182317245373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46001.182317245373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46001.182317245373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46001.182317245373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46001.182317245373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46001.182317245373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46001.182317245373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46001.182317245373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46001.182317245373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46001.182317245373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46001.182317245373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46001.182317245373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46001.182317245373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46001.182317245373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46001.182317245373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46001.182317245373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46001.182317245373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46001.182317245373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46001.182317245373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46001.182317245373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46001.182317245373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46001.182317245373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46001.182317245373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46001.182317245373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46001.182317245373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46001.182317245373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46001.182317245373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46001.182317245373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46001.182317245373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46001.182317245373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46001.182317245373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46001.182317245373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46001.182317245373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46001.182317245373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46001.182317245373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46001.182317245373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46001.182317245373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46001.182317245373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46001.182317245373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46001.182317245373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46001.182317245373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46001.182317245373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46001.182317245373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46001.182317245373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46001.182317245373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46001.182317245373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46001.182317245373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46001.182317245373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46001.182317245373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46001.182317245373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46001.182317245373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46001.182317245373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46001.182317245373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46001.182317245373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46001.182317245373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46001.182317245373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46001.182317245373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46001.182317245373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46001.182317245373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46001.182317245373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46001.182317245373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46001.182317245373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46001.182317245373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46001.182317245373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46001.182317245373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46001.182317245373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46001.182317245373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46001.182317245373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46001.182317245373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46001.182317245373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46001.182317245373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46001.182317245373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46001.182317245373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46001.182317245373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46001.182317245373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46001.182317245373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46001.182317245373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46001.182317245373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46001.182317245373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46001.182317245373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46001.182317245373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46001.182317245373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46001.182317245373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46001.182317245373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46001.182317245373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46001.182317245373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46001.182317245373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46001.182317245373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46001.182317245373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46001.182317245373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46001.182317245373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46001.182317245373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46001.182317245373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46001.182317245373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46001.182317245373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46001.182317245373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46001.182317245373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46001.182317245373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46001.182317245373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46001.182317245373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46001.182317245373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46001.182317245373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46001.182317245373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46001.182317245373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46001.182317245373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46001.182317245373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46001.182317245373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46001.182317245373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46001.182317245373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46001.182317245373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46001.182317245373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46001.182317245373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46001.182317245373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46001.182317245373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46001.182317245373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46001.182317245373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46001.182317245373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46001.182317245373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46001.182317245373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46001.182317245373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46001.182317245373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46001.182317245373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46001.182317245373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46001.182317245373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46001.182317245373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46001.182317245373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46001.182317245373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46001.182317245373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46001.182317245373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46001.182317245373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46001.182317245373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46001.182317245373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46001.182317245373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46001.182317245373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46001.182317245373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46001.182317245373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46001.182317245373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46001.182317245373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46001.182317245373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46001.182317245373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46001.182317245373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46001.182317245373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46001.182317245373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46001.182317245373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46001.182317245373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46001.182317245373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46001.182317245373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46001.182317245373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46001.182317245373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46001.182317245373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46001.182317245373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46001.182317245373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46001.182317245373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46001.182317245373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46001.182317245373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46001.182317245373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46001.182317245373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46001.182317245373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46001.182317245373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46001.182317245373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46001.182317245373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46001.182317245373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46001.182317245373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46001.182317245373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46001.182317245373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46001.182317245373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46001.182317245373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46001.182317245373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46001.182317245373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46001.182317245373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46001.182317245373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46001.182317245373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46001.182317245373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46001.182317245373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46001.182317245373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46001.182317245373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46001.182317245373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46001.182317245373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46001.182317245373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46001.182317245373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46001.182317245373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46001.182317245373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46001.182317245373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46001.182317245373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46001.182317245373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46001.182317245373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46001.182317245373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46001.182317245373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46001.182317245373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46001.182317245373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46001.182317245373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46001.182317245373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46001.182317245373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46001.182317245373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46001.182317245373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46001.182317245373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46001.182317245373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46001.182317245373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46001.182317245373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46001.182317245373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46001.182317245373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46001.182317245373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297.70159965277708</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2.3881737268529832</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46001.182317245373</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2" ca="1" si="1">IFERROR(NOW()-F5,"")</f>
        <v>0.86408807870611781</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36539</v>
      </c>
      <c r="E6" s="90" t="s">
        <v>39106</v>
      </c>
      <c r="F6" s="91">
        <v>46001.012025462966</v>
      </c>
      <c r="G6" s="92">
        <f ca="1">IFERROR(NOW()-F6,"")</f>
        <v>0.17029178240773035</v>
      </c>
      <c r="H6" s="91">
        <v>46000.68472222222</v>
      </c>
      <c r="I6" s="107" t="str">
        <f>IFERROR(VLOOKUP(D6,DB!A:F,6,0),"")</f>
        <v>Generator-SG</v>
      </c>
      <c r="J6" s="107" t="str">
        <f>IFERROR(VLOOKUP(D6,DB!A:G,7,0),"")</f>
        <v>NA</v>
      </c>
      <c r="K6" s="93" t="s">
        <v>39132</v>
      </c>
      <c r="L6" s="87" t="str">
        <f>IFERROR(VLOOKUP(D6,DB!A:I,9,0),"")</f>
        <v>Latis</v>
      </c>
    </row>
    <row r="7" spans="1:16" ht="15" customHeight="1">
      <c r="A7" s="107" t="s">
        <v>39133</v>
      </c>
      <c r="B7" s="107" t="str">
        <f>IFERROR(VLOOKUP(D7,DB!A:K,11,0),"")</f>
        <v>R4</v>
      </c>
      <c r="C7" s="89">
        <v>1</v>
      </c>
      <c r="D7" s="87" t="s">
        <v>35887</v>
      </c>
      <c r="E7" s="90" t="s">
        <v>39106</v>
      </c>
      <c r="F7" s="91">
        <v>46000.733900462961</v>
      </c>
      <c r="G7" s="92">
        <f t="shared" ca="1" si="1"/>
        <v>0.44841678241209593</v>
      </c>
      <c r="H7" s="91">
        <v>46000.727962962963</v>
      </c>
      <c r="I7" s="107" t="str">
        <f>IFERROR(VLOOKUP(D7,DB!A:F,6,0),"")</f>
        <v>Generator-SG</v>
      </c>
      <c r="J7" s="107" t="str">
        <f>IFERROR(VLOOKUP(D7,DB!A:G,7,0),"")</f>
        <v>No BB Shifted</v>
      </c>
      <c r="K7" s="93" t="s">
        <v>39132</v>
      </c>
      <c r="L7" s="87" t="str">
        <f>IFERROR(VLOOKUP(D7,DB!A:I,9,0),"")</f>
        <v>Latis</v>
      </c>
    </row>
    <row r="8" spans="1:16" ht="15" customHeight="1">
      <c r="A8" s="107" t="s">
        <v>39134</v>
      </c>
      <c r="B8" s="107" t="str">
        <f>IFERROR(VLOOKUP(D8,DB!A:K,11,0),"")</f>
        <v>R4</v>
      </c>
      <c r="C8" s="89">
        <v>1</v>
      </c>
      <c r="D8" s="87" t="s">
        <v>36984</v>
      </c>
      <c r="E8" s="90" t="s">
        <v>39106</v>
      </c>
      <c r="F8" s="91">
        <v>46000.935289351852</v>
      </c>
      <c r="G8" s="92">
        <f ca="1">IFERROR(NOW()-F8,"")</f>
        <v>0.24702789352159016</v>
      </c>
      <c r="H8" s="91">
        <v>46000.558333333334</v>
      </c>
      <c r="I8" s="107" t="str">
        <f>IFERROR(VLOOKUP(D8,DB!A:F,6,0),"")</f>
        <v>SCECO</v>
      </c>
      <c r="J8" s="107" t="str">
        <f>IFERROR(VLOOKUP(D8,DB!A:G,7,0),"")</f>
        <v>Vandalized+Dead</v>
      </c>
      <c r="K8" s="93" t="s">
        <v>39135</v>
      </c>
      <c r="L8" s="87" t="str">
        <f>IFERROR(VLOOKUP(D8,DB!A:I,9,0),"")</f>
        <v>Latis</v>
      </c>
    </row>
    <row r="9" spans="1:16" s="94" customFormat="1" ht="15" customHeight="1">
      <c r="A9" s="155" t="s">
        <v>39136</v>
      </c>
      <c r="B9" s="107" t="str">
        <f>IFERROR(VLOOKUP(D9,DB!A:K,11,0),"")</f>
        <v>R4</v>
      </c>
      <c r="C9" s="89">
        <v>1</v>
      </c>
      <c r="D9" s="87" t="s">
        <v>29641</v>
      </c>
      <c r="E9" s="90" t="s">
        <v>39106</v>
      </c>
      <c r="F9" s="91">
        <v>46001.002905092595</v>
      </c>
      <c r="G9" s="92">
        <f ca="1">IFERROR(NOW()-F9,"")</f>
        <v>0.17941215277824085</v>
      </c>
      <c r="H9" s="91">
        <v>46000.455555555556</v>
      </c>
      <c r="I9" s="107" t="str">
        <f>IFERROR(VLOOKUP(D9,DB!A:F,6,0),"")</f>
        <v>SCECO</v>
      </c>
      <c r="J9" s="107" t="str">
        <f>IFERROR(VLOOKUP(D9,DB!A:G,7,0),"")</f>
        <v>Vandalized</v>
      </c>
      <c r="K9" s="93" t="s">
        <v>39137</v>
      </c>
      <c r="L9" s="87" t="str">
        <f>IFERROR(VLOOKUP(D9,DB!A:I,9,0),"")</f>
        <v>Latis</v>
      </c>
    </row>
    <row r="10" spans="1:16" ht="15" customHeight="1">
      <c r="A10" s="107" t="s">
        <v>39138</v>
      </c>
      <c r="B10" s="107" t="str">
        <f>IFERROR(VLOOKUP(D10,DB!A:K,11,0),"")</f>
        <v>R4</v>
      </c>
      <c r="C10" s="89">
        <v>1</v>
      </c>
      <c r="D10" s="87" t="s">
        <v>36739</v>
      </c>
      <c r="E10" s="90" t="s">
        <v>39106</v>
      </c>
      <c r="F10" s="91">
        <v>46001.132164351853</v>
      </c>
      <c r="G10" s="92">
        <f t="shared" ca="1" si="1"/>
        <v>5.0152893520134967E-2</v>
      </c>
      <c r="H10" s="91">
        <v>46001.143333333333</v>
      </c>
      <c r="I10" s="107" t="str">
        <f>IFERROR(VLOOKUP(D10,DB!A:F,6,0),"")</f>
        <v>Generator-SG</v>
      </c>
      <c r="J10" s="107" t="str">
        <f>IFERROR(VLOOKUP(D10,DB!A:G,7,0),"")</f>
        <v>Dead</v>
      </c>
      <c r="K10" s="93" t="s">
        <v>39132</v>
      </c>
      <c r="L10" s="87" t="str">
        <f>IFERROR(VLOOKUP(D10,DB!A:I,9,0),"")</f>
        <v>Latis</v>
      </c>
    </row>
    <row r="11" spans="1:16" ht="15" customHeight="1">
      <c r="A11" s="107" t="s">
        <v>39127</v>
      </c>
      <c r="B11" s="107" t="str">
        <f>IFERROR(VLOOKUP(D11,DB!A:K,11,0),"")</f>
        <v>R4</v>
      </c>
      <c r="C11" s="89">
        <v>2</v>
      </c>
      <c r="D11" s="87" t="s">
        <v>28682</v>
      </c>
      <c r="E11" s="90" t="s">
        <v>39106</v>
      </c>
      <c r="F11" s="91"/>
      <c r="G11" s="92">
        <f t="shared" ca="1" si="1"/>
        <v>46001.182317245373</v>
      </c>
      <c r="H11" s="91">
        <v>46000.572280092594</v>
      </c>
      <c r="I11" s="107" t="str">
        <f>IFERROR(VLOOKUP(D11,DB!A:F,6,0),"")</f>
        <v>SCECO</v>
      </c>
      <c r="J11" s="107" t="str">
        <f>IFERROR(VLOOKUP(D11,DB!A:G,7,0),"")</f>
        <v>Dead</v>
      </c>
      <c r="K11" s="93" t="s">
        <v>39139</v>
      </c>
      <c r="L11" s="87" t="str">
        <f>IFERROR(VLOOKUP(D11,DB!A:I,9,0),"")</f>
        <v>Latis</v>
      </c>
    </row>
    <row r="12" spans="1:16" ht="15" customHeight="1">
      <c r="A12" s="107"/>
      <c r="B12" s="107" t="str">
        <f>IFERROR(VLOOKUP(D12,DB!A:K,11,0),"")</f>
        <v/>
      </c>
      <c r="C12" s="89"/>
      <c r="D12" s="87"/>
      <c r="E12" s="90"/>
      <c r="F12" s="91"/>
      <c r="G12" s="92">
        <f t="shared" ca="1" si="1"/>
        <v>46001.182317245373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46001.182317245373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46001.182317245373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46001.182317245373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46001.182317245373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46001.182317245373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46001.182317245373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46001.182317245373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46001.182317245373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46001.182317245373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46001.182317245373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46001.182317245373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46001.182317245373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46001.182317245373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46001.182317245373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46001.182317245373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46001.182317245373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46001.182317245373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46001.182317245373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46001.182317245373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46001.182317245373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46001.182317245373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46001.182317245373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46001.182317245373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46001.182317245373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46001.182317245373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46001.182317245373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46001.182317245373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46001.182317245373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46001.182317245373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46001.182317245373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46001.182317245373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46001.182317245373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46001.182317245373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46001.182317245373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46001.182317245373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46001.182317245373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46001.182317245373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46001.182317245373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46001.182317245373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46001.182317245373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46001.182317245373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46001.182317245373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46001.182317245373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46001.182317245373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46001.182317245373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46001.182317245373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46001.182317245373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46001.182317245373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46001.182317245373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46001.182317245373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46001.182317245373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46001.182317245373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46001.182317245373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46001.182317245373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46001.182317245373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46001.182317245373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46001.182317245373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46001.182317245373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46001.182317245373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46001.182317245373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46001.182317245373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46001.182317245373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46001.182317245373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46001.182317245373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46001.182317245373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46001.182317245373</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IFERROR(VLOOKUP(D2,[1]DB!A:K,11,0),"")</f>
        <v/>
      </c>
      <c r="C2" s="37">
        <v>3</v>
      </c>
      <c r="D2" s="100" t="s">
        <v>36085</v>
      </c>
      <c r="E2" s="37" t="s">
        <v>39106</v>
      </c>
      <c r="F2" s="38">
        <v>45891.832060185188</v>
      </c>
      <c r="G2" s="102">
        <f ca="1">IFERROR(NOW()-F2,"")</f>
        <v>109.35025706018496</v>
      </c>
      <c r="H2" s="38">
        <v>45891.790393518517</v>
      </c>
      <c r="I2" s="37" t="str">
        <f>IFERROR(VLOOKUP(D2,[1]DB!A:F,6,0),"")</f>
        <v/>
      </c>
      <c r="J2" s="37" t="str">
        <f>IFERROR(VLOOKUP(D2,[1]DB!A:G,7,0),"")</f>
        <v/>
      </c>
      <c r="K2" s="37" t="s">
        <v>39141</v>
      </c>
      <c r="L2" s="37" t="str">
        <f>IFERROR(VLOOKUP(D2,[1]DB!A:I,9,0),"")</f>
        <v/>
      </c>
      <c r="M2" s="99"/>
    </row>
    <row r="3" spans="1:13" s="39" customFormat="1" ht="30.75">
      <c r="A3" s="37" t="s">
        <v>39142</v>
      </c>
      <c r="B3" s="37" t="str">
        <f>IFERROR(VLOOKUP(D3,[1]DB!A:K,11,0),"")</f>
        <v/>
      </c>
      <c r="C3" s="37">
        <v>1</v>
      </c>
      <c r="D3" s="37" t="s">
        <v>33407</v>
      </c>
      <c r="E3" s="37" t="s">
        <v>39111</v>
      </c>
      <c r="F3" s="38">
        <v>45926.188877314817</v>
      </c>
      <c r="G3" s="102">
        <f t="shared" ref="G3" ca="1" si="0">IFERROR(NOW()-F3,"")</f>
        <v>74.993439930556633</v>
      </c>
      <c r="H3" s="38">
        <v>45926.158159722225</v>
      </c>
      <c r="I3" s="37" t="str">
        <f>IFERROR(VLOOKUP(D3,[1]DB!A:F,6,0),"")</f>
        <v/>
      </c>
      <c r="J3" s="37" t="str">
        <f>IFERROR(VLOOKUP(D3,[1]DB!A:G,7,0),"")</f>
        <v/>
      </c>
      <c r="K3" s="37" t="s">
        <v>39143</v>
      </c>
      <c r="L3" s="37" t="str">
        <f>IFERROR(VLOOKUP(D3,[1]DB!A:I,9,0),"")</f>
        <v/>
      </c>
      <c r="M3" s="99"/>
    </row>
    <row r="4" spans="1:13" s="39" customFormat="1" ht="45.75" customHeight="1">
      <c r="A4" s="103" t="s">
        <v>39144</v>
      </c>
      <c r="B4" s="103" t="str">
        <f>IFERROR(VLOOKUP(D4,[1]DB!A:K,11,0),"")</f>
        <v/>
      </c>
      <c r="C4" s="103">
        <v>1</v>
      </c>
      <c r="D4" s="103" t="s">
        <v>34832</v>
      </c>
      <c r="E4" s="103" t="s">
        <v>39111</v>
      </c>
      <c r="F4" s="104">
        <v>45948.661111111112</v>
      </c>
      <c r="G4" s="105">
        <f t="shared" ref="G4" ca="1" si="1">IFERROR(NOW()-F4,"")</f>
        <v>52.521206134260865</v>
      </c>
      <c r="H4" s="104">
        <v>45948.661111111112</v>
      </c>
      <c r="I4" s="103" t="str">
        <f>IFERROR(VLOOKUP(D4,[1]DB!A:F,6,0),"")</f>
        <v/>
      </c>
      <c r="J4" s="103" t="str">
        <f>IFERROR(VLOOKUP(D4,[1]DB!A:G,7,0),"")</f>
        <v/>
      </c>
      <c r="K4" s="103" t="s">
        <v>39145</v>
      </c>
      <c r="L4" s="103" t="str">
        <f>IFERROR(VLOOKUP(D4,[1]DB!A:I,9,0),"")</f>
        <v/>
      </c>
    </row>
    <row r="5" spans="1:13" s="39" customFormat="1" ht="30.75">
      <c r="A5" s="103" t="s">
        <v>39146</v>
      </c>
      <c r="B5" s="103" t="str">
        <f>IFERROR(VLOOKUP(D5,[1]DB!A:K,11,0),"")</f>
        <v/>
      </c>
      <c r="C5" s="103">
        <v>1</v>
      </c>
      <c r="D5" s="103" t="s">
        <v>36592</v>
      </c>
      <c r="E5" s="103" t="s">
        <v>39106</v>
      </c>
      <c r="F5" s="104">
        <v>45981.373298611114</v>
      </c>
      <c r="G5" s="105">
        <f ca="1">IFERROR(NOW()-F5,"")</f>
        <v>19.809018634259701</v>
      </c>
      <c r="H5" s="132">
        <v>45981.360798611109</v>
      </c>
      <c r="I5" s="103" t="str">
        <f>IFERROR(VLOOKUP(D5,[1]DB!A:F,6,0),"")</f>
        <v/>
      </c>
      <c r="J5" s="103" t="str">
        <f>IFERROR(VLOOKUP(D5,[1]DB!A:G,7,0),"")</f>
        <v/>
      </c>
      <c r="K5" s="103" t="s">
        <v>39147</v>
      </c>
      <c r="L5" s="103" t="str">
        <f>IFERROR(VLOOKUP(D5,[1]DB!A:I,9,0),"")</f>
        <v/>
      </c>
    </row>
    <row r="6" spans="1:13">
      <c r="A6" s="37" t="s">
        <v>39148</v>
      </c>
      <c r="B6" s="37" t="str">
        <f>IFERROR(VLOOKUP(D6,[1]DB!A:K,11,0),"")</f>
        <v/>
      </c>
      <c r="C6" s="37">
        <v>1</v>
      </c>
      <c r="D6" s="37" t="s">
        <v>37850</v>
      </c>
      <c r="E6" s="37" t="s">
        <v>39106</v>
      </c>
      <c r="F6" s="38">
        <v>45997.107488425929</v>
      </c>
      <c r="G6" s="131">
        <f t="shared" ref="G6" ca="1" si="2">IFERROR(NOW()-F6,"")</f>
        <v>4.0748288194445195</v>
      </c>
      <c r="H6" s="38">
        <v>45997.093599537038</v>
      </c>
      <c r="I6" s="37" t="str">
        <f>IFERROR(VLOOKUP(D6,[1]DB!A:F,6,0),"")</f>
        <v/>
      </c>
      <c r="J6" s="37" t="str">
        <f>IFERROR(VLOOKUP(D6,[1]DB!A:G,7,0),"")</f>
        <v/>
      </c>
      <c r="K6" s="37" t="s">
        <v>39149</v>
      </c>
      <c r="L6" s="37" t="str">
        <f>IFERROR(VLOOKUP(D6,[1]DB!A:I,9,0),"")</f>
        <v/>
      </c>
    </row>
    <row r="7" spans="1:13" ht="30.75">
      <c r="A7" s="156" t="s">
        <v>39150</v>
      </c>
      <c r="B7" s="37" t="str">
        <f>IFERROR(VLOOKUP(D7,[1]DB!A:K,11,0),"")</f>
        <v/>
      </c>
      <c r="C7" s="37">
        <v>1</v>
      </c>
      <c r="D7" s="37" t="s">
        <v>33225</v>
      </c>
      <c r="E7" s="37" t="s">
        <v>39106</v>
      </c>
      <c r="F7" s="38">
        <v>46001.139351851853</v>
      </c>
      <c r="G7" s="131">
        <f ca="1">IFERROR(NOW()-F7,"")</f>
        <v>4.2965393520717043E-2</v>
      </c>
      <c r="H7" s="38">
        <v>46001.021863425929</v>
      </c>
      <c r="I7" s="37" t="str">
        <f>IFERROR(VLOOKUP(D7,[1]DB!A:F,6,0),"")</f>
        <v/>
      </c>
      <c r="J7" s="37" t="str">
        <f>IFERROR(VLOOKUP(D7,[1]DB!A:G,7,0),"")</f>
        <v/>
      </c>
      <c r="K7" s="37" t="s">
        <v>39151</v>
      </c>
      <c r="L7" s="157" t="str">
        <f>IFERROR(VLOOKUP(D7,[1]DB!A:I,9,0),"")</f>
        <v/>
      </c>
    </row>
    <row r="8" spans="1:13">
      <c r="A8" s="37"/>
      <c r="B8" s="37" t="str">
        <f>IFERROR(VLOOKUP(D8,[1]DB!A:K,11,0),"")</f>
        <v/>
      </c>
      <c r="C8" s="37"/>
      <c r="D8" s="153"/>
      <c r="E8" s="37"/>
      <c r="F8" s="38"/>
      <c r="G8" s="131">
        <f ca="1">IFERROR(NOW()-F8,"")</f>
        <v>46001.182317245373</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46001.182317245373</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46001.182317245373</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46001.182317245373</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46001.182317245373</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46001.182317245373</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46001.182317245373</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46001.182317245373</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46001.182317245373</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46001.182317245373</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46001.182317245373</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46001.182317245373</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46001.182317245373</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46001.182317245373</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46001.182317245373</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46001.182317245373</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46001.182317245373</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2</v>
      </c>
      <c r="D2" s="115" t="s">
        <v>39042</v>
      </c>
      <c r="E2" s="138" t="s">
        <v>39106</v>
      </c>
      <c r="F2" s="117">
        <v>46000.808553240742</v>
      </c>
      <c r="G2" s="72">
        <f t="shared" ref="G2:G8" ca="1" si="0">IFERROR(NOW()-F2,"-")</f>
        <v>0.37376400463108439</v>
      </c>
      <c r="H2" s="117">
        <v>46000.762835648151</v>
      </c>
      <c r="I2" s="115" t="str">
        <f>IFERROR(VLOOKUP(D2,DB!A:F,6,0),"")</f>
        <v>SCECO</v>
      </c>
      <c r="J2" s="115" t="str">
        <f>IFERROR(VLOOKUP(D2,DB!A:G,7,0),"")</f>
        <v>Dead</v>
      </c>
      <c r="K2" s="118" t="s">
        <v>39153</v>
      </c>
      <c r="L2" s="133" t="str">
        <f>IFERROR(VLOOKUP(D2,DB!A:I,9,0),"")</f>
        <v>Latis</v>
      </c>
    </row>
    <row r="3" spans="1:16382" ht="31.5" customHeight="1">
      <c r="A3" s="114"/>
      <c r="B3" s="115" t="str">
        <f>IFERROR(VLOOKUP(D3,DB!A:K,11,0),"")</f>
        <v/>
      </c>
      <c r="C3" s="116"/>
      <c r="D3" s="115"/>
      <c r="E3" s="138"/>
      <c r="F3" s="117"/>
      <c r="G3" s="72">
        <f t="shared" ca="1" si="0"/>
        <v>46001.182317245373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46001.182317245373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46001.182317245373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46001.182317245373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46001.182317245373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46001.182317245373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46001.182317245373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46001.182317245373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46001.182317245373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46001.182317245373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46001.182317245373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46001.182317245373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46001.182317245373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46001.182317245373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46001.182317245373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46001.182317245373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46001.182317245373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46001.182317245373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46001.182317245373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46001.182317245373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46001.182317245373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46001.182317245373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46001.182317245373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46001.182317245373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46001.182317245373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46001.182317245373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46001.182317245373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46001.182317245373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46001.182317245373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46001.182317245373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46001.182317245373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46001.182317245373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46001.182317245373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46001.182317245373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46001.182317245373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46001.182317245373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46001.182317245373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46001.182317245373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46001.182317245373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46001.182317245373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46001.182317245373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46001.182317245373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46001.182317245373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46001.182317245373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46001.182317245373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46001.182317245373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46001.182317245373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46001.182317245373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46001.182317245373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46001.182317245373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46001.182317245373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46001.182317245373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46001.182317245373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46001.182317245373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46001.182317245373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46001.182317245373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46001.182317245373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46001.182317245373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46001.182317245373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46001.182317245373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46001.182317245373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46001.182317245373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46001.182317245373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46001.182317245373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46001.182317245373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46001.182317245373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46001.182317245373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46001.182317245373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46001.182317245373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46001.182317245373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46001.182317245373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46001.182317245373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46001.182317245373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46001.182317245373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46001.182317245373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46001.182317245373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46001.182317245373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46001.182317245373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46001.182317245373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46001.182317245373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46001.182317245373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46001.182317245373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46001.182317245373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46001.182317245373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46001.182317245373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46001.182317245373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46001.182317245373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46001.182317245373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46001.182317245373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46001.182317245373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46001.182317245373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46001.182317245373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46001.182317245373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46001.182317245373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46001.182317245373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46001.182317245373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46001.182317245373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46001.182317245373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46001.182317245373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46001.182317245373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46001.182317245373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46001.182317245373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46001.182317245373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46001.182317245373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46001.182317245373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46001.182317245373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46001.182317245373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46001.182317245373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46001.182317245373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46001.182317245373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46001.182317245373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46001.182317245373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46001.182317245373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46001.182317245373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46001.182317245373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46001.182317245373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46001.182317245373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46001.182317245373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46001.182317245373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46001.182317245373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46001.182317245373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46001.182317245373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46001.182317245373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46001.182317245373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46001.182317245373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46001.182317245373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46001.182317245373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46001.182317245373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46001.182317245373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46001.182317245373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46001.182317245373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46001.182317245373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46001.182317245373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46001.182317245373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46001.182317245373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46001.182317245373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46001.182317245373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46001.182317245373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46001.182317245373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46001.182317245373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46001.182317245373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46001.182317245373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46001.182317245373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46001.182317245373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46001.182317245373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46001.182317245373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46001.182317245373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46001.182317245373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46001.182317245373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46001.182317245373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46001.182317245373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46001.182317245373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46001.182317245373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46001.182317245373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46001.182317245373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46001.182317245373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46001.182317245373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46001.182317245373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46001.182317245373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46001.182317245373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46001.182317245373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46001.182317245373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46001.182317245373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46001.182317245373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46001.182317245373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46001.182317245373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46001.182317245373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46001.182317245373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46001.182317245373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46001.182317245373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46001.182317245373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46001.182317245373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46001.182317245373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46001.182317245373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46001.182317245373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46001.182317245373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46001.182317245373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46001.182317245373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46001.182317245373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46001.182317245373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46001.182317245373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46001.182317245373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46001.182317245373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46001.182317245373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46001.182317245373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46001.182317245373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46001.182317245373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46001.182317245373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46001.182317245373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46001.182317245373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46001.182317245373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46001.182317245373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46001.182317245373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46001.182317245373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46001.182317245373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46001.182317245373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46001.182317245373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46001.182317245373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46001.182317245373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46001.182317245373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46001.182317245373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46001.182317245373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46001.182317245373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46001.182317245373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46001.182317245373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46001.182317245373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46001.182317245373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46001.182317245373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46001.182317245373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46001.182317245373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46001.182317245373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46001.182317245373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46001.182317245373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46001.182317245373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46001.182317245373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46001.182317245373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46001.182317245373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46001.182317245373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46001.182317245373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46001.182317245373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46001.182317245373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46001.182317245373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46001.182317245373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46001.182317245373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46001.182317245373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46001.182317245373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46001.182317245373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46001.182317245373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46001.182317245373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46001.182317245373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46001.182317245373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46001.182317245373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46001.182317245373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46001.182317245373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46001.182317245373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46001.182317245373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46001.182317245373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46001.182317245373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46001.182317245373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46001.182317245373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46001.182317245373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46001.182317245373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46001.182317245373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46001.182317245373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46001.182317245373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46001.182317245373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46001.182317245373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46001.182317245373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46001.182317245373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46001.182317245373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46001.182317245373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46001.182317245373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46001.182317245373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46001.182317245373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46001.182317245373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46001.182317245373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46001.182317245373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46001.182317245373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46001.182317245373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46001.182317245373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46001.182317245373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46001.182317245373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46001.182317245373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46001.182317245373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46001.182317245373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46001.182317245373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46001.182317245373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46001.182317245373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46001.182317245373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46001.182317245373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46001.182317245373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46001.182317245373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46001.182317245373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46001.182317245373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46001.182317245373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46001.182317245373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46001.182317245373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46001.182317245373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46001.182317245373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46001.182317245373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46001.182317245373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46001.182317245373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46001.182317245373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46001.182317245373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46001.182317245373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46001.182317245373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46001.182317245373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46001.182317245373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46001.182317245373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46001.182317245373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46001.182317245373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46001.182317245373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46001.182317245373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46001.182317245373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46001.182317245373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46001.182317245373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46001.182317245373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46001.182317245373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46001.182317245373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46001.182317245373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46001.182317245373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46001.182317245373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46001.182317245373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46001.182317245373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46001.182317245373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46001.182317245373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46001.182317245373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46001.182317245373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46001.182317245373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46001.182317245373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46001.182317245373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46001.182317245373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46001.182317245373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46001.182317245373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46001.182317245373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46001.182317245373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46001.182317245373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46001.182317245373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46001.182317245373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46001.182317245373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46001.182317245373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46001.182317245373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46001.182317245373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46001.182317245373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46001.182317245373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46001.182317245373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46001.182317245373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46001.182317245373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46001.182317245373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46001.182317245373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46001.182317245373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46001.182317245373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46001.182317245373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46001.182317245373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46001.182317245373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46001.182317245373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46001.182317245373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46001.182317245373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46001.182317245373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46001.182317245373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46001.182317245373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46001.182317245373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46001.182317245373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46001.182317245373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46001.182317245373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46001.182317245373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46001.182317245373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46001.182317245373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46001.182317245373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46001.182317245373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46001.182317245373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46001.182317245373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46001.182317245373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46001.182317245373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46001.182317245373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46001.182317245373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46001.182317245373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46001.182317245373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46001.182317245373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46001.182317245373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46001.182317245373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46001.182317245373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46001.182317245373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46001.182317245373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46001.182317245373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46001.182317245373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46001.182317245373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46001.182317245373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46001.182317245373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46001.182317245373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46001.182317245373</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46001.182317245373</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2025-12-10T01:22:32Z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