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45" documentId="120_S{2AC9BD13-BADA-5192-A53E-5A8FF88502F6}" xr6:coauthVersionLast="47" xr6:coauthVersionMax="47" xr10:uidLastSave="{C663580B-0318-4EB1-9486-958EA20FEF7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6" i="4" l="1"/>
  <c r="L67" i="4"/>
  <c r="L68" i="4"/>
  <c r="L69" i="4"/>
  <c r="J66" i="4"/>
  <c r="J67" i="4"/>
  <c r="J68" i="4"/>
  <c r="J69" i="4"/>
  <c r="I66" i="4"/>
  <c r="I67" i="4"/>
  <c r="I68" i="4"/>
  <c r="I69" i="4"/>
  <c r="B66" i="4"/>
  <c r="B67" i="4"/>
  <c r="B68" i="4"/>
  <c r="B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L63" i="4"/>
  <c r="L64" i="4"/>
  <c r="L65" i="4"/>
  <c r="J63" i="4"/>
  <c r="J64" i="4"/>
  <c r="J65" i="4"/>
  <c r="I63" i="4"/>
  <c r="I64" i="4"/>
  <c r="I65" i="4"/>
  <c r="B63" i="4"/>
  <c r="B64" i="4"/>
  <c r="B65"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62" i="4"/>
  <c r="I62" i="4"/>
  <c r="J62" i="4"/>
  <c r="L62"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<sst xmlns="http://schemas.openxmlformats.org/spreadsheetml/2006/main" count="180281" uniqueCount="39124">
  <si>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</si>
  <si>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</si>
  <si>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</si>
  <si>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</si>
  <si>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</si>
  <si>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</si>
  <si>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</si>
  <si>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</si>
  <si>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</si>
  <si>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</si>
  <si>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</si>
  <si>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</si>
  <si>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</si>
  <si>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</si>
  <si>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</si>
  <si>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</si>
  <si>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</si>
  <si>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</si>
  <si>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</si>
  <si>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</si>
  <si>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</si>
  <si>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</si>
  <si>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</si>
  <si>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</si>
  <si>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</si>
  <si>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</si>
  <si>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</si>
  <si>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</si>
  <si>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</si>
  <si>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</si>
  <si>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</si>
  <si>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</si>
  <si>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</si>
  <si>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</si>
  <si>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</si>
  <si>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</si>
  <si>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</si>
  <si>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</si>
  <si>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</si>
  <si>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</si>
  <si>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</si>
  <si>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</si>
  <si>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</si>
  <si>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</si>
  <si>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</si>
  <si>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</si>
  <si>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</si>
  <si>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</si>
  <si>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</si>
  <si>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</si>
  <si>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</si>
  <si>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</si>
  <si>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</si>
  <si>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</si>
  <si>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</si>
  <si>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</si>
  <si>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</si>
  <si>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</si>
  <si>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</si>
  <si>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</si>
  <si>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</si>
  <si>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</si>
  <si>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</si>
  <si>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</si>
  <si>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</si>
  <si>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</si>
  <si>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</si>
  <si>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</si>
  <si>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</si>
  <si>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</si>
  <si>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</si>
  <si>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</si>
  <si>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</si>
  <si>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</si>
  <si>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</si>
  <si>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</si>
  <si>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</si>
  <si>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</si>
  <si>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</si>
  <si>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</si>
  <si>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</si>
  <si>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</si>
  <si>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</si>
  <si>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</si>
  <si>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</si>
  <si>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</si>
  <si>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</si>
  <si>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</si>
  <si>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</si>
  <si>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</si>
  <si>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</si>
  <si>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</si>
  <si>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</si>
  <si>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</si>
  <si>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</si>
  <si>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</si>
  <si>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</si>
  <si>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</si>
  <si>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</si>
  <si>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</si>
  <si>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</si>
  <si>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</si>
  <si>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</si>
  <si>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</si>
  <si>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</si>
  <si>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</si>
  <si>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</si>
  <si>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</si>
  <si>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</si>
  <si>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</si>
  <si>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</si>
  <si>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</si>
  <si>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</si>
  <si>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</si>
  <si>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</si>
  <si>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</si>
  <si>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</si>
  <si>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</si>
  <si>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</si>
  <si>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</si>
  <si>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</si>
  <si>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</si>
  <si>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</si>
  <si>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</si>
  <si>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</si>
  <si>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</si>
  <si>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</si>
  <si>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</si>
  <si>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</si>
  <si>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</si>
  <si>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</si>
  <si>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</si>
  <si>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</si>
  <si>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</si>
  <si>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</si>
  <si>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</si>
  <si>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</si>
  <si>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</si>
  <si>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</si>
  <si>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</si>
  <si>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</si>
  <si>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</si>
  <si>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</si>
  <si>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</si>
  <si>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</si>
  <si>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</si>
  <si>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</si>
  <si>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</si>
  <si>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</si>
  <si>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</si>
  <si>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</si>
  <si>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</si>
  <si>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</si>
  <si>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</si>
  <si>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</si>
  <si>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</si>
  <si>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</si>
  <si>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</si>
  <si>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</si>
  <si>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</si>
  <si>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</si>
  <si>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</si>
  <si>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</si>
  <si>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</si>
  <si>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</si>
  <si>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</si>
  <si>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</si>
  <si>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</si>
  <si>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</si>
  <si>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</si>
  <si>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</si>
  <si>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</si>
  <si>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</si>
  <si>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</si>
  <si>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</si>
  <si>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</si>
  <si>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</si>
  <si>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</si>
  <si>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</si>
  <si>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</si>
  <si>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</si>
  <si>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</si>
  <si>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</si>
  <si>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</si>
  <si>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</si>
  <si>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</si>
  <si>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</si>
  <si>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</si>
  <si>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</si>
  <si>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</si>
  <si>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</si>
  <si>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</si>
  <si>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</si>
  <si>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</si>
  <si>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</si>
  <si>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</si>
  <si>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</si>
  <si>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</si>
  <si>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</si>
  <si>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</si>
  <si>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</si>
  <si>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</si>
  <si>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</si>
  <si>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</si>
  <si>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</si>
  <si>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</si>
  <si>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</si>
  <si>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</si>
  <si>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</si>
  <si>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</si>
  <si>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</si>
  <si>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</si>
  <si>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</si>
  <si>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</si>
  <si>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</si>
  <si>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</si>
  <si>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</si>
  <si>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</si>
  <si>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</si>
  <si>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</si>
  <si>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</si>
  <si>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</si>
  <si>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</si>
  <si>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</si>
  <si>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</si>
  <si>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</si>
  <si>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</si>
  <si>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</si>
  <si>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</si>
  <si>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</si>
  <si>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</si>
  <si>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</si>
  <si>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</si>
  <si>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</si>
  <si>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</si>
  <si>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</si>
  <si>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</si>
  <si>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</si>
  <si>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</si>
  <si>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</si>
  <si>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</si>
  <si>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</si>
  <si>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</si>
  <si>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</si>
  <si>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</si>
  <si>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</si>
  <si>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</si>
  <si>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</si>
  <si>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</si>
  <si>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</si>
  <si>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</si>
  <si>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</si>
  <si>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</si>
  <si>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</si>
  <si>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</si>
  <si>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</si>
  <si>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</si>
  <si>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</si>
  <si>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</si>
  <si>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</si>
  <si>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</si>
  <si>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</si>
  <si>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</si>
  <si>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</si>
  <si>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</si>
  <si>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</si>
  <si>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</si>
  <si>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</si>
  <si>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</si>
  <si>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</si>
  <si>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</si>
  <si>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</si>
  <si>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</si>
  <si>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</si>
  <si>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</si>
  <si>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</si>
  <si>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</si>
  <si>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</si>
  <si>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</si>
  <si>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</si>
  <si>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</si>
  <si>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</si>
  <si>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</si>
  <si>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</si>
  <si>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</si>
  <si>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</si>
  <si>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</si>
  <si>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</si>
  <si>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</si>
  <si>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</si>
  <si>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</si>
  <si>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</si>
  <si>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</si>
  <si>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</si>
  <si>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</si>
  <si>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</si>
  <si>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</si>
  <si>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</si>
  <si>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</si>
  <si>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</si>
  <si>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</si>
  <si>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</si>
  <si>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</si>
  <si>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</si>
  <si>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</si>
  <si>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</si>
  <si>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</si>
  <si>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</si>
  <si>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</si>
  <si>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</si>
  <si>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</si>
  <si>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</si>
  <si>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</si>
  <si>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</si>
  <si>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</si>
  <si>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</si>
  <si>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</si>
  <si>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</si>
  <si>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</si>
  <si>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</si>
  <si>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</si>
  <si>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</si>
  <si>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</si>
  <si>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</si>
  <si>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</si>
  <si>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</si>
  <si>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</si>
  <si>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</si>
  <si>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</si>
  <si>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</si>
  <si>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</si>
  <si>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</si>
  <si>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</si>
  <si>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</si>
  <si>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</si>
  <si>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</si>
  <si>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</si>
  <si>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</si>
  <si>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</si>
  <si>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</si>
  <si>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</si>
  <si>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</si>
  <si>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</si>
  <si>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</si>
  <si>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</si>
  <si>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</si>
  <si>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</si>
  <si>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</si>
  <si>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</si>
  <si>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</si>
  <si>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</si>
  <si>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</si>
  <si>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</si>
  <si>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</si>
  <si>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</si>
  <si>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</si>
  <si>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</si>
  <si>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</si>
  <si>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</si>
  <si>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</si>
  <si>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</si>
  <si>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</si>
  <si>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</si>
  <si>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</si>
  <si>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</si>
  <si>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</si>
  <si>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</si>
  <si>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</si>
  <si>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</si>
  <si>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</si>
  <si>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</si>
  <si>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</si>
  <si>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</si>
  <si>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</si>
  <si>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</si>
  <si>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</si>
  <si>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</si>
  <si>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</si>
  <si>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</si>
  <si>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</si>
  <si>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</si>
  <si>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</si>
  <si>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</si>
  <si>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</si>
  <si>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</si>
  <si>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</si>
  <si>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</si>
  <si>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</si>
  <si>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</si>
  <si>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</si>
  <si>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</si>
  <si>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</si>
  <si>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</si>
  <si>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</si>
  <si>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</si>
  <si>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</si>
  <si>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</si>
  <si>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</si>
  <si>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</si>
  <si>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</si>
  <si>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</si>
  <si>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</si>
  <si>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</si>
  <si>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</si>
  <si>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</si>
  <si>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</si>
  <si>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</si>
  <si>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</si>
  <si>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</si>
  <si>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</si>
  <si>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</si>
  <si>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</si>
  <si>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</si>
  <si>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</si>
  <si>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</si>
  <si>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</si>
  <si>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</si>
  <si>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</si>
  <si>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</si>
  <si>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</si>
  <si>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</si>
  <si>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</si>
  <si>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</si>
  <si>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</si>
  <si>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</si>
  <si>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</si>
  <si>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</si>
  <si>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</si>
  <si>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</si>
  <si>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</si>
  <si>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</si>
  <si>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</si>
  <si>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</si>
  <si>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</si>
  <si>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</si>
  <si>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</si>
  <si>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</si>
  <si>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</si>
  <si>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</si>
  <si>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</si>
  <si>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</si>
  <si>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</si>
  <si>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</si>
  <si>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</si>
  <si>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</si>
  <si>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</si>
  <si>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</si>
  <si>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</si>
  <si>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</si>
  <si>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</si>
  <si>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</si>
  <si>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</si>
  <si>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</si>
  <si>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</si>
  <si>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</si>
  <si>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</si>
  <si>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</si>
  <si>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</si>
  <si>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</si>
  <si>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</si>
  <si>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</si>
  <si>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</si>
  <si>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</si>
  <si>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</si>
  <si>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</si>
  <si>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</si>
  <si>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</si>
  <si>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</si>
  <si>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</si>
  <si>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</si>
  <si>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</si>
  <si>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</si>
  <si>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</si>
  <si>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</si>
  <si>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</si>
  <si>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</si>
  <si>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</si>
  <si>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</si>
  <si>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</si>
  <si>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</si>
  <si>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</si>
  <si>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</si>
  <si>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</si>
  <si>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</si>
  <si>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</si>
  <si>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</si>
  <si>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</si>
  <si>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</si>
  <si>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</si>
  <si>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</si>
  <si>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</si>
  <si>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</si>
  <si>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</si>
  <si>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</si>
  <si>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</si>
  <si>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</si>
  <si>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</si>
  <si>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</si>
  <si>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</si>
  <si>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</si>
  <si>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</si>
  <si>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</si>
  <si>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</si>
  <si>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</si>
  <si>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</si>
  <si>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</si>
  <si>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</si>
  <si>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</si>
  <si>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</si>
  <si>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</si>
  <si>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</si>
  <si>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</si>
  <si>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</si>
  <si>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</si>
  <si>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</si>
  <si>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</si>
  <si>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</si>
  <si>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</si>
  <si>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</si>
  <si>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</si>
  <si>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</si>
  <si>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</si>
  <si>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</si>
  <si>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</si>
  <si>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</si>
  <si>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</si>
  <si>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</si>
  <si>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</si>
  <si>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</si>
  <si>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</si>
  <si>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</si>
  <si>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</si>
  <si>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</si>
  <si>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</si>
  <si>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</si>
  <si>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</si>
  <si>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</si>
  <si>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</si>
  <si>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</si>
  <si>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</si>
  <si>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</si>
  <si>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</si>
  <si>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</si>
  <si>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</si>
  <si>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</si>
  <si>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</si>
  <si>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</si>
  <si>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</si>
  <si>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</si>
  <si>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</si>
  <si>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</si>
  <si>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</si>
  <si>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</si>
  <si>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</si>
  <si>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</si>
  <si>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</si>
  <si>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</si>
  <si>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</si>
  <si>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</si>
  <si>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</si>
  <si>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</si>
  <si>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</si>
  <si>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</si>
  <si>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</si>
  <si>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</si>
  <si>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</si>
  <si>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</si>
  <si>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</si>
  <si>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</si>
  <si>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</si>
  <si>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</si>
  <si>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</si>
  <si>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</si>
  <si>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</si>
  <si>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</si>
  <si>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</si>
  <si>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</si>
  <si>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</si>
  <si>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</si>
  <si>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</si>
  <si>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</si>
  <si>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</si>
  <si>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</si>
  <si>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</si>
  <si>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</si>
  <si>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</si>
  <si>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</si>
  <si>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</si>
  <si>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</si>
  <si>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</si>
  <si>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</si>
  <si>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</si>
  <si>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</si>
  <si>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</si>
  <si>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</si>
  <si>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</si>
  <si>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</si>
  <si>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</si>
  <si>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</si>
  <si>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</si>
  <si>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</si>
  <si>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</si>
  <si>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</si>
  <si>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</si>
  <si>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</si>
  <si>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</si>
  <si>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</si>
  <si>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</si>
  <si>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</si>
  <si>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</si>
  <si>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</si>
  <si>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</si>
  <si>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</si>
  <si>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</si>
  <si>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</si>
  <si>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</si>
  <si>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</si>
  <si>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</si>
  <si>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</si>
  <si>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</si>
  <si>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</si>
  <si>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</si>
  <si>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</si>
  <si>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</si>
  <si>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</si>
  <si>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</si>
  <si>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</si>
  <si>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</si>
  <si>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</si>
  <si>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</si>
  <si>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</si>
  <si>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</si>
  <si>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</si>
  <si>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</si>
  <si>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</si>
  <si>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</si>
  <si>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</si>
  <si>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</si>
  <si>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</si>
  <si>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</si>
  <si>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</si>
  <si>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</si>
  <si>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</si>
  <si>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</si>
  <si>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</si>
  <si>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</si>
  <si>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</si>
  <si>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</si>
  <si>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</si>
  <si>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</si>
  <si>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</si>
  <si>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</si>
  <si>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</si>
  <si>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</si>
  <si>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</si>
  <si>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</si>
  <si>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</si>
  <si>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</si>
  <si>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</si>
  <si>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</si>
  <si>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</si>
  <si>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</si>
  <si>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</si>
  <si>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</si>
  <si>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</si>
  <si>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</si>
  <si>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</si>
  <si>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</si>
  <si>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</si>
  <si>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</si>
  <si>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</si>
  <si>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</si>
  <si>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</si>
  <si>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</si>
  <si>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</si>
  <si>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</si>
  <si>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</si>
  <si>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</si>
  <si>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</si>
  <si>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</si>
  <si>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</si>
  <si>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</si>
  <si>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</si>
  <si>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</si>
  <si>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</si>
  <si>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</si>
  <si>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</si>
  <si>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</si>
  <si>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</si>
  <si>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</si>
  <si>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</si>
  <si>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</si>
  <si>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</si>
  <si>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</si>
  <si>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</si>
  <si>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</si>
  <si>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</si>
  <si>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</si>
  <si>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</si>
  <si>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</si>
  <si>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</si>
  <si>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</si>
  <si>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</si>
  <si>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</si>
  <si>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</si>
  <si>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</si>
  <si>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</si>
  <si>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</si>
  <si>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</si>
  <si>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</si>
  <si>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</si>
  <si>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</si>
  <si>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</si>
  <si>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</si>
  <si>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</si>
  <si>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</si>
  <si>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</si>
  <si>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</si>
  <si>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</si>
  <si>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</si>
  <si>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</si>
  <si>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</si>
  <si>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</si>
  <si>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</si>
  <si>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</si>
  <si>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</si>
  <si>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</si>
  <si>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</si>
  <si>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</si>
  <si>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</si>
  <si>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</si>
  <si>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</si>
  <si>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</si>
  <si>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</si>
  <si>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</si>
  <si>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</si>
  <si>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</si>
  <si>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</si>
  <si>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</si>
  <si>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</si>
  <si>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</si>
  <si>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</si>
  <si>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</si>
  <si>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</si>
  <si>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</si>
  <si>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</si>
  <si>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</si>
  <si>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</si>
  <si>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</si>
  <si>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</si>
  <si>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</si>
  <si>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</si>
  <si>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</si>
  <si>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</si>
  <si>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</si>
  <si>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</si>
  <si>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</si>
  <si>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</si>
  <si>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</si>
  <si>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</si>
  <si>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</si>
  <si>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</si>
  <si>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</si>
  <si>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</si>
  <si>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</si>
  <si>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</si>
  <si>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</si>
  <si>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</si>
  <si>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</si>
  <si>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</si>
  <si>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</si>
  <si>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</si>
  <si>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</si>
  <si>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</si>
  <si>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</si>
  <si>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</si>
  <si>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</si>
  <si>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</si>
  <si>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</si>
  <si>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</si>
  <si>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</si>
  <si>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</si>
  <si>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</si>
  <si>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</si>
  <si>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</si>
  <si>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</si>
  <si>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</si>
  <si>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</si>
  <si>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</si>
  <si>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</si>
  <si>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</si>
  <si>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</si>
  <si>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</si>
  <si>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</si>
  <si>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</si>
  <si>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</si>
  <si>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</si>
  <si>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</si>
  <si>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</si>
  <si>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</si>
  <si>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</si>
  <si>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</si>
  <si>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</si>
  <si>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</si>
  <si>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</si>
  <si>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</si>
  <si>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</si>
  <si>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</si>
  <si>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</si>
  <si>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</si>
  <si>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</si>
  <si>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</si>
  <si>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</si>
  <si>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</si>
  <si>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</si>
  <si>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</si>
  <si>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</si>
  <si>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</si>
  <si>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</si>
  <si>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</si>
  <si>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</si>
  <si>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</si>
  <si>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</si>
  <si>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</si>
  <si>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</si>
  <si>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</si>
  <si>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</si>
  <si>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</si>
  <si>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</si>
  <si>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</si>
  <si>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</si>
  <si>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</si>
  <si>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</si>
  <si>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</si>
  <si>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</si>
  <si>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</si>
  <si>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</si>
  <si>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</si>
  <si>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</si>
  <si>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</si>
  <si>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</si>
  <si>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</si>
  <si>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</si>
  <si>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</si>
  <si>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</si>
  <si>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</si>
  <si>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</si>
  <si>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</si>
  <si>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</si>
  <si>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</si>
  <si>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</si>
  <si>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</si>
  <si>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</si>
  <si>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</si>
  <si>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</si>
  <si>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</si>
  <si>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</si>
  <si>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</si>
  <si>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</si>
  <si>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</si>
  <si>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</si>
  <si>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</si>
  <si>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</si>
  <si>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</si>
  <si>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</si>
  <si>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</si>
  <si>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</si>
  <si>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</si>
  <si>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</si>
  <si>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</si>
  <si>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</si>
  <si>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</si>
  <si>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</si>
  <si>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</si>
  <si>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</si>
  <si>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</si>
  <si>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</si>
  <si>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</si>
  <si>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</si>
  <si>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</si>
  <si>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</si>
  <si>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</si>
  <si>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</si>
  <si>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</si>
  <si>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</si>
  <si>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</si>
  <si>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</si>
  <si>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</si>
  <si>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</si>
  <si>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</si>
  <si>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</si>
  <si>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</si>
  <si>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</si>
  <si>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</si>
  <si>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</si>
  <si>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</si>
  <si>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</si>
  <si>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</si>
  <si>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</si>
  <si>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</si>
  <si>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</si>
  <si>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</si>
  <si>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</si>
  <si>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</si>
  <si>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</si>
  <si>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</si>
  <si>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</si>
  <si>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</si>
  <si>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</si>
  <si>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</si>
  <si>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</si>
  <si>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</si>
  <si>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</si>
  <si>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</si>
  <si>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</si>
  <si>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</si>
  <si>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</si>
  <si>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</si>
  <si>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</si>
  <si>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</si>
  <si>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</si>
  <si>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</si>
  <si>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</si>
  <si>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</si>
  <si>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</si>
  <si>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</si>
  <si>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</si>
  <si>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</si>
  <si>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</si>
  <si>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</si>
  <si>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</si>
  <si>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</si>
  <si>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</si>
  <si>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</si>
  <si>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</si>
  <si>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</si>
  <si>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</si>
  <si>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</si>
  <si>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</si>
  <si>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</si>
  <si>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</si>
  <si>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</si>
  <si>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</si>
  <si>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</si>
  <si>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</si>
  <si>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</si>
  <si>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</si>
  <si>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</si>
  <si>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</si>
  <si>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</si>
  <si>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</si>
  <si>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</si>
  <si>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</si>
  <si>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</si>
  <si>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</si>
  <si>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</si>
  <si>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</si>
  <si>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</si>
  <si>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</si>
  <si>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</si>
  <si>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</si>
  <si>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</si>
  <si>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</si>
  <si>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</si>
  <si>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</si>
  <si>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</si>
  <si>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</si>
  <si>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</si>
  <si>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</si>
  <si>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</si>
  <si>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</si>
  <si>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</si>
  <si>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</si>
  <si>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</si>
  <si>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</si>
  <si>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</si>
  <si>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</si>
  <si>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</si>
  <si>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</si>
  <si>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</si>
  <si>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</si>
  <si>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</si>
  <si>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</si>
  <si>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</si>
  <si>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</si>
  <si>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</si>
  <si>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</si>
  <si>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</si>
  <si>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</si>
  <si>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</si>
  <si>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</si>
  <si>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</si>
  <si>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</si>
  <si>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</si>
  <si>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</si>
  <si>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</si>
  <si>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</si>
  <si>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</si>
  <si>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</si>
  <si>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</si>
  <si>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</si>
  <si>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</si>
  <si>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</si>
  <si>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</si>
  <si>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</si>
  <si>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</si>
  <si>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</si>
  <si>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</si>
  <si>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</si>
  <si>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</si>
  <si>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</si>
  <si>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</si>
  <si>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</si>
  <si>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</si>
  <si>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</si>
  <si>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</si>
  <si>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</si>
  <si>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</si>
  <si>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</si>
  <si>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</si>
  <si>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</si>
  <si>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</si>
  <si>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</si>
  <si>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</si>
  <si>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</si>
  <si>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</si>
  <si>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</si>
  <si>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</si>
  <si>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</si>
  <si>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</si>
  <si>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</si>
  <si>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</si>
  <si>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</si>
  <si>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</si>
  <si>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</si>
  <si>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</si>
  <si>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</si>
  <si>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</si>
  <si>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</si>
  <si>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</si>
  <si>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</si>
  <si>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</si>
  <si>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</si>
  <si>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</si>
  <si>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</si>
  <si>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</si>
  <si>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</si>
  <si>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</si>
  <si>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</si>
  <si>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</si>
  <si>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</si>
  <si>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</si>
  <si>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</si>
  <si>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</si>
  <si>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</si>
  <si>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</si>
  <si>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</si>
  <si>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</si>
  <si>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</si>
  <si>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</si>
  <si>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</si>
  <si>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</si>
  <si>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</si>
  <si>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</si>
  <si>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</si>
  <si>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</si>
  <si>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</si>
  <si>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</si>
  <si>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</si>
  <si>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</si>
  <si>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</si>
  <si>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</si>
  <si>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</si>
  <si>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</si>
  <si>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</si>
  <si>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</si>
  <si>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</si>
  <si>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</si>
  <si>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</si>
  <si>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</si>
  <si>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</si>
  <si>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</si>
  <si>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</si>
  <si>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</si>
  <si>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</si>
  <si>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</si>
  <si>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</si>
  <si>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</si>
  <si>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</si>
  <si>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</si>
  <si>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</si>
  <si>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</si>
  <si>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</si>
  <si>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</si>
  <si>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</si>
  <si>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</si>
  <si>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</si>
  <si>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</si>
  <si>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</si>
  <si>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</si>
  <si>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</si>
  <si>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</si>
  <si>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</si>
  <si>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</si>
  <si>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</si>
  <si>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</si>
  <si>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</si>
  <si>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</si>
  <si>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</si>
  <si>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</si>
  <si>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</si>
  <si>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</si>
  <si>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</si>
  <si>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</si>
  <si>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</si>
  <si>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</si>
  <si>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</si>
  <si>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</si>
  <si>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</si>
  <si>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</si>
  <si>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</si>
  <si>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</si>
  <si>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</si>
  <si>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</si>
  <si>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</si>
  <si>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</si>
  <si>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</si>
  <si>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</si>
  <si>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</si>
  <si>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</si>
  <si>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</si>
  <si>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</si>
  <si>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</si>
  <si>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</si>
  <si>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</si>
  <si>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</si>
  <si>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</si>
  <si>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</si>
  <si>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</si>
  <si>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</si>
  <si>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</si>
  <si>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</si>
  <si>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</si>
  <si>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</si>
  <si>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</si>
  <si>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</si>
  <si>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</si>
  <si>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</si>
  <si>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</si>
  <si>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</si>
  <si>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</si>
  <si>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</si>
  <si>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</si>
  <si>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</si>
  <si>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</si>
  <si>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</si>
  <si>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</si>
  <si>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</si>
  <si>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</si>
  <si>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</si>
  <si>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</si>
  <si>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</si>
  <si>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</si>
  <si>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</si>
  <si>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</si>
  <si>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</si>
  <si>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</si>
  <si>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</si>
  <si>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</si>
  <si>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</si>
  <si>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</si>
  <si>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</si>
  <si>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</si>
  <si>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</si>
  <si>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</si>
  <si>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</si>
  <si>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</si>
  <si>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</si>
  <si>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</si>
  <si>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</si>
  <si>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</si>
  <si>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</si>
  <si>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</si>
  <si>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</si>
  <si>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</si>
  <si>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</si>
  <si>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</si>
  <si>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</si>
  <si>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</si>
  <si>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</si>
  <si>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</si>
  <si>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</si>
  <si>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</si>
  <si>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</si>
  <si>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</si>
  <si>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</si>
  <si>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</si>
  <si>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</si>
  <si>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</si>
  <si>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</si>
  <si>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</si>
  <si>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</si>
  <si>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</si>
  <si>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</si>
  <si>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</si>
  <si>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</si>
  <si>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</si>
  <si>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</si>
  <si>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</si>
  <si>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</si>
  <si>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</si>
  <si>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</si>
  <si>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</si>
  <si>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</si>
  <si>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</si>
  <si>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</si>
  <si>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</si>
  <si>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</si>
  <si>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</si>
  <si>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</si>
  <si>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</si>
  <si>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</si>
  <si>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</si>
  <si>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</si>
  <si>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</si>
  <si>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</si>
  <si>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</si>
  <si>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</si>
  <si>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</si>
  <si>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</si>
  <si>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</si>
  <si>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</si>
  <si>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</si>
  <si>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</si>
  <si>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</si>
  <si>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</si>
  <si>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</si>
  <si>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</si>
  <si>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</si>
  <si>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</si>
  <si>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</si>
  <si>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</si>
  <si>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</si>
  <si>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</si>
  <si>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</si>
  <si>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</si>
  <si>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</si>
  <si>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</si>
  <si>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</si>
  <si>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</si>
  <si>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</si>
  <si>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</si>
  <si>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</si>
  <si>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</si>
  <si>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</si>
  <si>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</si>
  <si>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</si>
  <si>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</si>
  <si>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</si>
  <si>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</si>
  <si>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</si>
  <si>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</si>
  <si>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</si>
  <si>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</si>
  <si>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</si>
  <si>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</si>
  <si>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</si>
  <si>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</si>
  <si>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</si>
  <si>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</si>
  <si>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</si>
  <si>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</si>
  <si>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</si>
  <si>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</si>
  <si>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</si>
  <si>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</si>
  <si>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</si>
  <si>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</si>
  <si>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</si>
  <si>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</si>
  <si>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</si>
  <si>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</si>
  <si>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</si>
  <si>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</si>
  <si>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</si>
  <si>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</si>
  <si>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</si>
  <si>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</si>
  <si>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</si>
  <si>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</si>
  <si>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</si>
  <si>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</si>
  <si>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</si>
  <si>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</si>
  <si>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</si>
  <si>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</si>
  <si>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</si>
  <si>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</si>
  <si>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</si>
  <si>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</si>
  <si>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</si>
  <si>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</si>
  <si>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</si>
  <si>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</si>
  <si>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</si>
  <si>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</si>
  <si>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</si>
  <si>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</si>
  <si>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</si>
  <si>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</si>
  <si>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</si>
  <si>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</si>
  <si>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</si>
  <si>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</si>
  <si>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</si>
  <si>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</si>
  <si>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</si>
  <si>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</si>
  <si>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</si>
  <si>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</si>
  <si>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</si>
  <si>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</si>
  <si>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</si>
  <si>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</si>
  <si>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</si>
  <si>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</si>
  <si>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</si>
  <si>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</si>
  <si>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</si>
  <si>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</si>
  <si>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</si>
  <si>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</si>
  <si>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</si>
  <si>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</si>
  <si>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</si>
  <si>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</si>
  <si>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</si>
  <si>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</si>
  <si>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</si>
  <si>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</si>
  <si>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</si>
  <si>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</si>
  <si>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</si>
  <si>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</si>
  <si>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</si>
  <si>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</si>
  <si>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</si>
  <si>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</si>
  <si>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</si>
  <si>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</si>
  <si>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</si>
  <si>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</si>
  <si>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</si>
  <si>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</si>
  <si>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</si>
  <si>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</si>
  <si>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</si>
  <si>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</si>
  <si>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</si>
  <si>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</si>
  <si>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</si>
  <si>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</si>
  <si>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</si>
  <si>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</si>
  <si>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</si>
  <si>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</si>
  <si>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</si>
  <si>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</si>
  <si>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</si>
  <si>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</si>
  <si>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</si>
  <si>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</si>
  <si>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</si>
  <si>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</si>
  <si>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</si>
  <si>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</si>
  <si>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</si>
  <si>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</si>
  <si>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</si>
  <si>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</si>
  <si>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</si>
  <si>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</si>
  <si>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</si>
  <si>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</si>
  <si>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</si>
  <si>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</si>
  <si>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</si>
  <si>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</si>
  <si>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</si>
  <si>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</si>
  <si>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</si>
  <si>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</si>
  <si>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</si>
  <si>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</si>
  <si>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</si>
  <si>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</si>
  <si>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</si>
  <si>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</si>
  <si>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</si>
  <si>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</si>
  <si>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</si>
  <si>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</si>
  <si>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</si>
  <si>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</si>
  <si>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</si>
  <si>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</si>
  <si>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</si>
  <si>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</si>
  <si>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</si>
  <si>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</si>
  <si>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</si>
  <si>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</si>
  <si>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</si>
  <si>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</si>
  <si>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</si>
  <si>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</si>
  <si>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</si>
  <si>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</si>
  <si>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</si>
  <si>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</si>
  <si>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</si>
  <si>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</si>
  <si>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</si>
  <si>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</si>
  <si>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</si>
  <si>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</si>
  <si>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</si>
  <si>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</si>
  <si>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</si>
  <si>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</si>
  <si>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</si>
  <si>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</si>
  <si>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</si>
  <si>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</si>
  <si>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</si>
  <si>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</si>
  <si>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</si>
  <si>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</si>
  <si>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</si>
  <si>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</si>
  <si>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</si>
  <si>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</si>
  <si>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</si>
  <si>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</si>
  <si>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</si>
  <si>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</si>
  <si>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</si>
  <si>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</si>
  <si>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</si>
  <si>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</si>
  <si>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</si>
  <si>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</si>
  <si>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</si>
  <si>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</si>
  <si>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</si>
  <si>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</si>
  <si>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</si>
  <si>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</si>
  <si>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</si>
  <si>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</si>
  <si>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</si>
  <si>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</si>
  <si>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</si>
  <si>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</si>
  <si>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</si>
  <si>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</si>
  <si>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</si>
  <si>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</si>
  <si>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</si>
  <si>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</si>
  <si>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</si>
  <si>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</si>
  <si>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</si>
  <si>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</si>
  <si>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</si>
  <si>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</si>
  <si>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</si>
  <si>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</si>
  <si>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</si>
  <si>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</si>
  <si>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</si>
  <si>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</si>
  <si>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</si>
  <si>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</si>
  <si>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</si>
  <si>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</si>
  <si>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</si>
  <si>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</si>
  <si>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</si>
  <si>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</si>
  <si>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</si>
  <si>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</si>
  <si>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</si>
  <si>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</si>
  <si>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</si>
  <si>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</si>
  <si>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</si>
  <si>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</si>
  <si>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</si>
  <si>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</si>
  <si>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</si>
  <si>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</si>
  <si>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</si>
  <si>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</si>
  <si>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</si>
  <si>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</si>
  <si>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</si>
  <si>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</si>
  <si>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</si>
  <si>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</si>
  <si>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</si>
  <si>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</si>
  <si>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</si>
  <si>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</si>
  <si>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</si>
  <si>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</si>
  <si>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</si>
  <si>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</si>
  <si>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</si>
  <si>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</si>
  <si>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</si>
  <si>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</si>
  <si>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</si>
  <si>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</si>
  <si>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</si>
  <si>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</si>
  <si>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</si>
  <si>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</si>
  <si>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</si>
  <si>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</si>
  <si>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</si>
  <si>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</si>
  <si>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</si>
  <si>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</si>
  <si>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</si>
  <si>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</si>
  <si>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</si>
  <si>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</si>
  <si>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</si>
  <si>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</si>
  <si>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</si>
  <si>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</si>
  <si>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</si>
  <si>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</si>
  <si>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</si>
  <si>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</si>
  <si>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</si>
  <si>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</si>
  <si>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</si>
  <si>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</si>
  <si>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</si>
  <si>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</si>
  <si>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</si>
  <si>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</si>
  <si>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</si>
  <si>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</si>
  <si>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</si>
  <si>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</si>
  <si>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</si>
  <si>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</si>
  <si>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</si>
  <si>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</si>
  <si>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</si>
  <si>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</si>
  <si>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</si>
  <si>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</si>
  <si>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</si>
  <si>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</si>
  <si>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</si>
  <si>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</si>
  <si>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</si>
  <si>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</si>
  <si>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</si>
  <si>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</si>
  <si>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</si>
  <si>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</si>
  <si>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</si>
  <si>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</si>
  <si>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</si>
  <si>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</si>
  <si>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</si>
  <si>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</si>
  <si>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</si>
  <si>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</si>
  <si>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</si>
  <si>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</si>
  <si>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</si>
  <si>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</si>
  <si>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</si>
  <si>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</si>
  <si>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</si>
  <si>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</si>
  <si>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</si>
  <si>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</si>
  <si>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</si>
  <si>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</si>
  <si>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</si>
  <si>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</si>
  <si>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</si>
  <si>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</si>
  <si>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</si>
  <si>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</si>
  <si>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</si>
  <si>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</si>
  <si>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</si>
  <si>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</si>
  <si>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</si>
  <si>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</si>
  <si>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</si>
  <si>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</si>
  <si>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</si>
  <si>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</si>
  <si>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</si>
  <si>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</si>
  <si>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</si>
  <si>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</si>
  <si>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</si>
  <si>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</si>
  <si>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</si>
  <si>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</si>
  <si>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</si>
  <si>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</si>
  <si>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</si>
  <si>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</si>
  <si>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</si>
  <si>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</si>
  <si>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</si>
  <si>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</si>
  <si>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</si>
  <si>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</si>
  <si>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</si>
  <si>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</si>
  <si>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</si>
  <si>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</si>
  <si>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</si>
  <si>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</si>
  <si>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</si>
  <si>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</si>
  <si>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</si>
  <si>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</si>
  <si>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</si>
  <si>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</si>
  <si>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</si>
  <si>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</si>
  <si>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</si>
  <si>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</si>
  <si>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</si>
  <si>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</si>
  <si>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</si>
  <si>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</si>
  <si>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</si>
  <si>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</si>
  <si>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</si>
  <si>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</si>
  <si>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</si>
  <si>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</si>
  <si>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</si>
  <si>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</si>
  <si>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</si>
  <si>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</si>
  <si>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</si>
  <si>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</si>
  <si>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</si>
  <si>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</si>
  <si>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</si>
  <si>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</si>
  <si>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</si>
  <si>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</si>
  <si>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</si>
  <si>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</si>
  <si>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</si>
  <si>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</si>
  <si>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</si>
  <si>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</si>
  <si>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</si>
  <si>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</si>
  <si>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</si>
  <si>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</si>
  <si>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</si>
  <si>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</si>
  <si>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</si>
  <si>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</si>
  <si>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</si>
  <si>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</si>
  <si>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</si>
  <si>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</si>
  <si>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</si>
  <si>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</si>
  <si>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</si>
  <si>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</si>
  <si>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</si>
  <si>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</si>
  <si>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</si>
  <si>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</si>
  <si>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</si>
  <si>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</si>
  <si>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</si>
  <si>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</si>
  <si>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</si>
  <si>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</si>
  <si>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</si>
  <si>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</si>
  <si>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</si>
  <si>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</si>
  <si>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</si>
  <si>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</si>
  <si>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</si>
  <si>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</si>
  <si>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</si>
  <si>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</si>
  <si>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</si>
  <si>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</si>
  <si>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</si>
  <si>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</si>
  <si>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</si>
  <si>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</si>
  <si>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</si>
  <si>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</si>
  <si>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</si>
  <si>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</si>
  <si>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</si>
  <si>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</si>
  <si>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</si>
  <si>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</si>
  <si>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</si>
  <si>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</si>
  <si>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</si>
  <si>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</si>
  <si>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</si>
  <si>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</si>
  <si>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</si>
  <si>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</si>
  <si>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</si>
  <si>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</si>
  <si>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</si>
  <si>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</si>
  <si>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</si>
  <si>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</si>
  <si>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</si>
  <si>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</si>
  <si>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</si>
  <si>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</si>
  <si>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</si>
  <si>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</si>
  <si>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</si>
  <si>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</si>
  <si>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</si>
  <si>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</si>
  <si>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</si>
  <si>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</si>
  <si>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</si>
  <si>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</si>
  <si>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</si>
  <si>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</si>
  <si>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</si>
  <si>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</si>
  <si>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</si>
  <si>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</si>
  <si>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</si>
  <si>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</si>
  <si>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</si>
  <si>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</si>
  <si>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</si>
  <si>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</si>
  <si>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</si>
  <si>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</si>
  <si>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</si>
  <si>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</si>
  <si>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</si>
  <si>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</si>
  <si>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</si>
  <si>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</si>
  <si>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</si>
  <si>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</si>
  <si>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</si>
  <si>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</si>
  <si>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</si>
  <si>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</si>
  <si>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</si>
  <si>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</si>
  <si>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</si>
  <si>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</si>
  <si>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</si>
  <si>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</si>
  <si>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</si>
  <si>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</si>
  <si>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</si>
  <si>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</si>
  <si>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</si>
  <si>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</si>
  <si>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</si>
  <si>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</si>
  <si>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</si>
  <si>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</si>
  <si>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</si>
  <si>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</si>
  <si>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</si>
  <si>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</si>
  <si>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</si>
  <si>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</si>
  <si>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</si>
  <si>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</si>
  <si>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</si>
  <si>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</si>
  <si>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</si>
  <si>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</si>
  <si>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</si>
  <si>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</si>
  <si>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</si>
  <si>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</si>
  <si>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</si>
  <si>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</si>
  <si>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</si>
  <si>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</si>
  <si>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</si>
  <si>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</si>
  <si>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</si>
  <si>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</si>
  <si>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</si>
  <si>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</si>
  <si>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</si>
  <si>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</si>
  <si>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</si>
  <si>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</si>
  <si>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</si>
  <si>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</si>
  <si>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</si>
  <si>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</si>
  <si>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</si>
  <si>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</si>
  <si>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</si>
  <si>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</si>
  <si>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</si>
  <si>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</si>
  <si>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</si>
  <si>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</si>
  <si>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</si>
  <si>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</si>
  <si>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</si>
  <si>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</si>
  <si>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</si>
  <si>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</si>
  <si>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</si>
  <si>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</si>
  <si>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</si>
  <si>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</si>
  <si>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</si>
  <si>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</si>
  <si>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</si>
  <si>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</si>
  <si>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</si>
  <si>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</si>
  <si>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</si>
  <si>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</si>
  <si>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</si>
  <si>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</si>
  <si>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</si>
  <si>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</si>
  <si>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</si>
  <si>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</si>
  <si>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</si>
  <si>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</si>
  <si>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</si>
  <si>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</si>
  <si>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</si>
  <si>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</si>
  <si>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</si>
  <si>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</si>
  <si>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</si>
  <si>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</si>
  <si>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</si>
  <si>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</si>
  <si>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</si>
  <si>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</si>
  <si>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</si>
  <si>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</si>
  <si>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</si>
  <si>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</si>
  <si>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</si>
  <si>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</si>
  <si>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</si>
  <si>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</si>
  <si>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</si>
  <si>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</si>
  <si>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</si>
  <si>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</si>
  <si>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</si>
  <si>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</si>
  <si>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</si>
  <si>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</si>
  <si>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</si>
  <si>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</si>
  <si>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</si>
  <si>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</si>
  <si>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</si>
  <si>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</si>
  <si>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</si>
  <si>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</si>
  <si>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</si>
  <si>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</si>
  <si>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</si>
  <si>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</si>
  <si>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</si>
  <si>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</si>
  <si>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</si>
  <si>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</si>
  <si>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</si>
  <si>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</si>
  <si>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</si>
  <si>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</si>
  <si>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</si>
  <si>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</si>
  <si>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</si>
  <si>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</si>
  <si>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</si>
  <si>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</si>
  <si>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</si>
  <si>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</si>
  <si>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</si>
  <si>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</si>
  <si>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</si>
  <si>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</si>
  <si>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</si>
  <si>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</si>
  <si>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</si>
  <si>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</si>
  <si>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</si>
  <si>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</si>
  <si>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</si>
  <si>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</si>
  <si>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</si>
  <si>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</si>
  <si>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</si>
  <si>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</si>
  <si>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</si>
  <si>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</si>
  <si>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</si>
  <si>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</si>
  <si>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</si>
  <si>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</si>
  <si>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</si>
  <si>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</si>
  <si>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</si>
  <si>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</si>
  <si>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</si>
  <si>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</si>
  <si>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</si>
  <si>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</si>
  <si>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</si>
  <si>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</si>
  <si>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</si>
  <si>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</si>
  <si>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</si>
  <si>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</si>
  <si>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</si>
  <si>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</si>
  <si>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</si>
  <si>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</si>
  <si>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</si>
  <si>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</si>
  <si>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</si>
  <si>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</si>
  <si>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</si>
  <si>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</si>
  <si>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</si>
  <si>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</si>
  <si>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</si>
  <si>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</si>
  <si>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</si>
  <si>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</si>
  <si>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</si>
  <si>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</si>
  <si>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</si>
  <si>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</si>
  <si>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</si>
  <si>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</si>
  <si>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</si>
  <si>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</si>
  <si>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</si>
  <si>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</si>
  <si>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</si>
  <si>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</si>
  <si>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</si>
  <si>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</si>
  <si>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</si>
  <si>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</si>
  <si>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</si>
  <si>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</si>
  <si>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</si>
  <si>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</si>
  <si>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</si>
  <si>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</si>
  <si>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</si>
  <si>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</si>
  <si>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</si>
  <si>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</si>
  <si>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</si>
  <si>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</si>
  <si>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</si>
  <si>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</si>
  <si>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</si>
  <si>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</si>
  <si>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</si>
  <si>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</si>
  <si>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</si>
  <si>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</si>
  <si>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</si>
  <si>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</si>
  <si>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</si>
  <si>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</si>
  <si>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</si>
  <si>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</si>
  <si>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</si>
  <si>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</si>
  <si>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</si>
  <si>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</si>
  <si>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</si>
  <si>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</si>
  <si>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</si>
  <si>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</si>
  <si>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</si>
  <si>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</si>
  <si>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</si>
  <si>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</si>
  <si>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</si>
  <si>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</si>
  <si>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</si>
  <si>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</si>
  <si>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</si>
  <si>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</si>
  <si>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</si>
  <si>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</si>
  <si>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</si>
  <si>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</si>
  <si>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</si>
  <si>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</si>
  <si>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</si>
  <si>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</si>
  <si>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</si>
  <si>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</si>
  <si>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</si>
  <si>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</si>
  <si>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</si>
  <si>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</si>
  <si>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</si>
  <si>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</si>
  <si>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</si>
  <si>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</si>
  <si>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</si>
  <si>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</si>
  <si>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</si>
  <si>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</si>
  <si>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</si>
  <si>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</si>
  <si>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</si>
  <si>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</si>
  <si>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</si>
  <si>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</si>
  <si>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</si>
  <si>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</si>
  <si>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</si>
  <si>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</si>
  <si>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</si>
  <si>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</si>
  <si>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</si>
  <si>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</si>
  <si>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</si>
  <si>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</si>
  <si>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</si>
  <si>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</si>
  <si>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</si>
  <si>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</si>
  <si>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</si>
  <si>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</si>
  <si>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</si>
  <si>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</si>
  <si>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</si>
  <si>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</si>
  <si>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</si>
  <si>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</si>
  <si>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</si>
  <si>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</si>
  <si>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</si>
  <si>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</si>
  <si>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</si>
  <si>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</si>
  <si>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</si>
  <si>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</si>
  <si>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</si>
  <si>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</si>
  <si>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</si>
  <si>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</si>
  <si>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</si>
  <si>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</si>
  <si>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</si>
  <si>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</si>
  <si>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</si>
  <si>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</si>
  <si>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</si>
  <si>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</si>
  <si>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</si>
  <si>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</si>
  <si>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</si>
  <si>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</si>
  <si>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</si>
  <si>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</si>
  <si>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</si>
  <si>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</si>
  <si>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</si>
  <si>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</si>
  <si>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</si>
  <si>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</si>
  <si>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</si>
  <si>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</si>
  <si>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</si>
  <si>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</si>
  <si>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</si>
  <si>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</si>
  <si>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</si>
  <si>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</si>
  <si>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</si>
  <si>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</si>
  <si>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</si>
  <si>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</si>
  <si>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</si>
  <si>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</si>
  <si>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</si>
  <si>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</si>
  <si>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</si>
  <si>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</si>
  <si>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</si>
  <si>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</si>
  <si>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</si>
  <si>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</si>
  <si>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</si>
  <si>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</si>
  <si>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</si>
  <si>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</si>
  <si>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</si>
  <si>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</si>
  <si>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</si>
  <si>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</si>
  <si>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</si>
  <si>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</si>
  <si>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</si>
  <si>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</si>
  <si>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</si>
  <si>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</si>
  <si>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</si>
  <si>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</si>
  <si>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</si>
  <si>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</si>
  <si>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</si>
  <si>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</si>
  <si>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</si>
  <si>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</si>
  <si>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</si>
  <si>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</si>
  <si>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</si>
  <si>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</si>
  <si>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</si>
  <si>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</si>
  <si>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</si>
  <si>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</si>
  <si>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</si>
  <si>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</si>
  <si>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</si>
  <si>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</si>
  <si>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</si>
  <si>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</si>
  <si>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</si>
  <si>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</si>
  <si>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</si>
  <si>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</si>
  <si>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</si>
  <si>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</si>
  <si>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</si>
  <si>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</si>
  <si>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</si>
  <si>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</si>
  <si>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</si>
  <si>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</si>
  <si>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</si>
  <si>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</si>
  <si>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</si>
  <si>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</si>
  <si>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</si>
  <si>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</si>
  <si>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</si>
  <si>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</si>
  <si>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</si>
  <si>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</si>
  <si>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</si>
  <si>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</si>
  <si>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</si>
  <si>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</si>
  <si>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</si>
  <si>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</si>
  <si>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</si>
  <si>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</si>
  <si>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</si>
  <si>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</si>
  <si>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</si>
  <si>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</si>
  <si>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</si>
  <si>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</si>
  <si>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</si>
  <si>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</si>
  <si>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</si>
  <si>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</si>
  <si>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</si>
  <si>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</si>
  <si>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</si>
  <si>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</si>
  <si>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</si>
  <si>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</si>
  <si>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</si>
  <si>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</si>
  <si>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</si>
  <si>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</si>
  <si>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</si>
  <si>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</si>
  <si>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</si>
  <si>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</si>
  <si>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</si>
  <si>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</si>
  <si>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</si>
  <si>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</si>
  <si>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</si>
  <si>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</si>
  <si>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</si>
  <si>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</si>
  <si>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</si>
  <si>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</si>
  <si>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</si>
  <si>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</si>
  <si>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</si>
  <si>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</si>
  <si>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</si>
  <si>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</si>
  <si>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</si>
  <si>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</si>
  <si>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</si>
  <si>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</si>
  <si>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</si>
  <si>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</si>
  <si>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</si>
  <si>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</si>
  <si>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</si>
  <si>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</si>
  <si>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</si>
  <si>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</si>
  <si>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</si>
  <si>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</si>
  <si>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</si>
  <si>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</si>
  <si>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</si>
  <si>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</si>
  <si>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</si>
  <si>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</si>
  <si>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</si>
  <si>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</si>
  <si>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</si>
  <si>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</si>
  <si>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</si>
  <si>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</si>
  <si>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</si>
  <si>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</si>
  <si>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</si>
  <si>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</si>
  <si>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</si>
  <si>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</si>
  <si>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</si>
  <si>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</si>
  <si>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</si>
  <si>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</si>
  <si>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</si>
  <si>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</si>
  <si>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</si>
  <si>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</si>
  <si>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</si>
  <si>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</si>
  <si>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</si>
  <si>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</si>
  <si>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</si>
  <si>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</si>
  <si>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</si>
  <si>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</si>
  <si>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</si>
  <si>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</si>
  <si>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</si>
  <si>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</si>
  <si>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</si>
  <si>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</si>
  <si>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</si>
  <si>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</si>
  <si>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</si>
  <si>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</si>
  <si>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</si>
  <si>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</si>
  <si>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</si>
  <si>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</si>
  <si>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</si>
  <si>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</si>
  <si>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</si>
  <si>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</si>
  <si>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</si>
  <si>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</si>
  <si>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</si>
  <si>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</si>
  <si>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</si>
  <si>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</si>
  <si>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</si>
  <si>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</si>
  <si>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</si>
  <si>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</si>
  <si>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</si>
  <si>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</si>
  <si>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</si>
  <si>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</si>
  <si>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</si>
  <si>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</si>
  <si>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</si>
  <si>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</si>
  <si>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</si>
  <si>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</si>
  <si>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</si>
  <si>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</si>
  <si>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</si>
  <si>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</si>
  <si>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</si>
  <si>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</si>
  <si>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</si>
  <si>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</si>
  <si>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</si>
  <si>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</si>
  <si>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</si>
  <si>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</si>
  <si>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</si>
  <si>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</si>
  <si>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</si>
  <si>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</si>
  <si>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</si>
  <si>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</si>
  <si>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</si>
  <si>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</si>
  <si>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</si>
  <si>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</si>
  <si>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</si>
  <si>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</si>
  <si>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</si>
  <si>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</si>
  <si>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</si>
  <si>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</si>
  <si>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</si>
  <si>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</si>
  <si>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</si>
  <si>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</si>
  <si>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</si>
  <si>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</si>
  <si>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</si>
  <si>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</si>
  <si>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</si>
  <si>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</si>
  <si>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</si>
  <si>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</si>
  <si>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</si>
  <si>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</si>
  <si>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</si>
  <si>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</si>
  <si>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</si>
  <si>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</si>
  <si>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</si>
  <si>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</si>
  <si>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</si>
  <si>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</si>
  <si>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</si>
  <si>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</si>
  <si>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</si>
  <si>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</si>
  <si>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</si>
  <si>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</si>
  <si>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</si>
  <si>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</si>
  <si>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</si>
  <si>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</si>
  <si>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</si>
  <si>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</si>
  <si>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</si>
  <si>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</si>
  <si>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</si>
  <si>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</si>
  <si>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</si>
  <si>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</si>
  <si>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</si>
  <si>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</si>
  <si>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</si>
  <si>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</si>
  <si>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</si>
  <si>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</si>
  <si>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</si>
  <si>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</si>
  <si>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</si>
  <si>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</si>
  <si>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</si>
  <si>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</si>
  <si>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</si>
  <si>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</si>
  <si>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</si>
  <si>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</si>
  <si>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</si>
  <si>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</si>
  <si>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</si>
  <si>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</si>
  <si>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</si>
  <si>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</si>
  <si>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</si>
  <si>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</si>
  <si>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</si>
  <si>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</si>
  <si>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</si>
  <si>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</si>
  <si>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</si>
  <si>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</si>
  <si>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</si>
  <si>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</si>
  <si>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</si>
  <si>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</si>
  <si>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</si>
  <si>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</si>
  <si>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</si>
  <si>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</si>
  <si>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</si>
  <si>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</si>
  <si>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</si>
  <si>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</si>
  <si>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</si>
  <si>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</si>
  <si>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</si>
  <si>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</si>
  <si>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</si>
  <si>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</si>
  <si>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</si>
  <si>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</si>
  <si>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</si>
  <si>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</si>
  <si>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</si>
  <si>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</si>
  <si>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</si>
  <si>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</si>
  <si>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</si>
  <si>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</si>
  <si>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</si>
  <si>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</si>
  <si>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</si>
  <si>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</si>
  <si>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</si>
  <si>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</si>
  <si>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</si>
  <si>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</si>
  <si>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</si>
  <si>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</si>
  <si>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</si>
  <si>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</si>
  <si>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</si>
  <si>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</si>
  <si>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</si>
  <si>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</si>
  <si>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</si>
  <si>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</si>
  <si>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</si>
  <si>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</si>
  <si>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</si>
  <si>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</si>
  <si>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</si>
  <si>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</si>
  <si>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</si>
  <si>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</si>
  <si>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</si>
  <si>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</si>
  <si>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</si>
  <si>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</si>
  <si>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</si>
  <si>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</si>
  <si>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</si>
  <si>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</si>
  <si>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</si>
  <si>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</si>
  <si>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</si>
  <si>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</si>
  <si>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</si>
  <si>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</si>
  <si>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</si>
  <si>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</si>
  <si>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</si>
  <si>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</si>
  <si>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</si>
  <si>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</si>
  <si>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</si>
  <si>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</si>
  <si>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</si>
  <si>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</si>
  <si>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</si>
  <si>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</si>
  <si>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</si>
  <si>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</si>
  <si>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</si>
  <si>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</si>
  <si>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</si>
  <si>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</si>
  <si>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</si>
  <si>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</si>
  <si>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</si>
  <si>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</si>
  <si>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</si>
  <si>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</si>
  <si>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</si>
  <si>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</si>
  <si>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</si>
  <si>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</si>
  <si>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</si>
  <si>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</si>
  <si>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</si>
  <si>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</si>
  <si>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</si>
  <si>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</si>
  <si>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</si>
  <si>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</si>
  <si>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</si>
  <si>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</si>
  <si>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</si>
  <si>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</si>
  <si>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</si>
  <si>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</si>
  <si>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</si>
  <si>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</si>
  <si>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</si>
  <si>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</si>
  <si>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</si>
  <si>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</si>
  <si>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</si>
  <si>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</si>
  <si>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</si>
  <si>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</si>
  <si>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</si>
  <si>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</si>
  <si>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</si>
  <si>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</si>
  <si>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</si>
  <si>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</si>
  <si>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</si>
  <si>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</si>
  <si>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</si>
  <si>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</si>
  <si>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</si>
  <si>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</si>
  <si>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</si>
  <si>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</si>
  <si>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</si>
  <si>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</si>
  <si>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</si>
  <si>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</si>
  <si>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</si>
  <si>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</si>
  <si>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</si>
  <si>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</si>
  <si>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</si>
  <si>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</si>
  <si>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</si>
  <si>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</si>
  <si>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</si>
  <si>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</si>
  <si>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</si>
  <si>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</si>
  <si>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</si>
  <si>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</si>
  <si>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</si>
  <si>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</si>
  <si>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</si>
  <si>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</si>
  <si>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</si>
  <si>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</si>
  <si>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</si>
  <si>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</si>
  <si>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</si>
  <si>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</si>
  <si>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</si>
  <si>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</si>
  <si>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</si>
  <si>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</si>
  <si>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</si>
  <si>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</si>
  <si>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</si>
  <si>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</si>
  <si>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</si>
  <si>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</si>
  <si>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</si>
  <si>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</si>
  <si>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</si>
  <si>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</si>
  <si>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</si>
  <si>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</si>
  <si>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</si>
  <si>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</si>
  <si>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</si>
  <si>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</si>
  <si>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</si>
  <si>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</si>
  <si>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</si>
  <si>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</si>
  <si>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</si>
  <si>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</si>
  <si>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</si>
  <si>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</si>
  <si>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</si>
  <si>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</si>
  <si>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</si>
  <si>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</si>
  <si>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</si>
  <si>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</si>
  <si>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</si>
  <si>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</si>
  <si>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</si>
  <si>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</si>
  <si>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</si>
  <si>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</si>
  <si>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</si>
  <si>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</si>
  <si>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</si>
  <si>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</si>
  <si>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</si>
  <si>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</si>
  <si>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</si>
  <si>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</si>
  <si>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</si>
  <si>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</si>
  <si>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</si>
  <si>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</si>
  <si>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</si>
  <si>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</si>
  <si>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</si>
  <si>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</si>
  <si>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</si>
  <si>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</si>
  <si>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</si>
  <si>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</si>
  <si>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</si>
  <si>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</si>
  <si>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</si>
  <si>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</si>
  <si>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</si>
  <si>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</si>
  <si>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</si>
  <si>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</si>
  <si>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</si>
  <si>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</si>
  <si>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</si>
  <si>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</si>
  <si>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</si>
  <si>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</si>
  <si>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</si>
  <si>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</si>
  <si>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</si>
  <si>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</si>
  <si>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</si>
  <si>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</si>
  <si>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</si>
  <si>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</si>
  <si>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</si>
  <si>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</si>
  <si>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</si>
  <si>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</si>
  <si>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</si>
  <si>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</si>
  <si>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</si>
  <si>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</si>
  <si>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</si>
  <si>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</si>
  <si>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</si>
  <si>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</si>
  <si>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</si>
  <si>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</si>
  <si>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</si>
  <si>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</si>
  <si>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</si>
  <si>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</si>
  <si>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</si>
  <si>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</si>
  <si>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</si>
  <si>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</si>
  <si>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</si>
  <si>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</si>
  <si>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</si>
  <si>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</si>
  <si>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</si>
  <si>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</si>
  <si>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</si>
  <si>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</si>
  <si>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</si>
  <si>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</si>
  <si>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</si>
  <si>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</si>
  <si>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</si>
  <si>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</si>
  <si>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</si>
  <si>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</si>
  <si>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</si>
  <si>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</si>
  <si>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</si>
  <si>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</si>
  <si>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</si>
  <si>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</si>
  <si>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</si>
  <si>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</si>
  <si>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</si>
  <si>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</si>
  <si>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</si>
  <si>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</si>
  <si>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</si>
  <si>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</si>
  <si>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</si>
  <si>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</si>
  <si>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</si>
  <si>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</si>
  <si>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</si>
  <si>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</si>
  <si>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</si>
  <si>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</si>
  <si>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</si>
  <si>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</si>
  <si>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</si>
  <si>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</si>
  <si>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</si>
  <si>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</si>
  <si>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</si>
  <si>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</si>
  <si>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</si>
  <si>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</si>
  <si>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</si>
  <si>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</si>
  <si>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</si>
  <si>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</si>
  <si>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</si>
  <si>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</si>
  <si>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</si>
  <si>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</si>
  <si>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</si>
  <si>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</si>
  <si>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</si>
  <si>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</si>
  <si>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</si>
  <si>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</si>
  <si>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</si>
  <si>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</si>
  <si>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</si>
  <si>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</si>
  <si>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</si>
  <si>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</si>
  <si>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</si>
  <si>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</si>
  <si>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</si>
  <si>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</si>
  <si>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</si>
  <si>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</si>
  <si>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</si>
  <si>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</si>
  <si>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</si>
  <si>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</si>
  <si>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</si>
  <si>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</si>
  <si>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</si>
  <si>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</si>
  <si>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</si>
  <si>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</si>
  <si>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</si>
  <si>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</si>
  <si>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</si>
  <si>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</si>
  <si>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</si>
  <si>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</si>
  <si>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</si>
  <si>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</si>
  <si>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</si>
  <si>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</si>
  <si>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</si>
  <si>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</si>
  <si>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</si>
  <si>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</si>
  <si>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</si>
  <si>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</si>
  <si>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</si>
  <si>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</si>
  <si>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</si>
  <si>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</si>
  <si>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</si>
  <si>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</si>
  <si>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</si>
  <si>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</si>
  <si>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</si>
  <si>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</si>
  <si>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</si>
  <si>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</si>
  <si>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</si>
  <si>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</si>
  <si>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</si>
  <si>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</si>
  <si>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</si>
  <si>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</si>
  <si>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</si>
  <si>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</si>
  <si>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</si>
  <si>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</si>
  <si>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</si>
  <si>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</si>
  <si>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</si>
  <si>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</si>
  <si>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</si>
  <si>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</si>
  <si>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</si>
  <si>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</si>
  <si>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</si>
  <si>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</si>
  <si>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</si>
  <si>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</si>
  <si>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</si>
  <si>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</si>
  <si>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</si>
  <si>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</si>
  <si>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</si>
  <si>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</si>
  <si>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</si>
  <si>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</si>
  <si>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</si>
  <si>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</si>
  <si>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</si>
  <si>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</si>
  <si>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</si>
  <si>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</si>
  <si>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</si>
  <si>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</si>
  <si>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</si>
  <si>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</si>
  <si>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</si>
  <si>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</si>
  <si>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</si>
  <si>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</si>
  <si>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</si>
  <si>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</si>
  <si>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</si>
  <si>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</si>
  <si>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</si>
  <si>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</si>
  <si>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</si>
  <si>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</si>
  <si>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</si>
  <si>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</si>
  <si>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</si>
  <si>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</si>
  <si>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</si>
  <si>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</si>
  <si>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</si>
  <si>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</si>
  <si>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</si>
  <si>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</si>
  <si>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</si>
  <si>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</si>
  <si>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</si>
  <si>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</si>
  <si>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</si>
  <si>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</si>
  <si>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</si>
  <si>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</si>
  <si>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</si>
  <si>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</si>
  <si>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</si>
  <si>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</si>
  <si>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</si>
  <si>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</si>
  <si>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</si>
  <si>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</si>
  <si>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</si>
  <si>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</si>
  <si>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</si>
  <si>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</si>
  <si>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</si>
  <si>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</si>
  <si>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</si>
  <si>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</si>
  <si>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</si>
  <si>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</si>
  <si>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</si>
  <si>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</si>
  <si>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</si>
  <si>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</si>
  <si>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</si>
  <si>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</si>
  <si>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</si>
  <si>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</si>
  <si>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</si>
  <si>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</si>
  <si>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</si>
  <si>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</si>
  <si>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</si>
  <si>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</si>
  <si>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</si>
  <si>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</si>
  <si>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</si>
  <si>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</si>
  <si>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</si>
  <si>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</si>
  <si>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</si>
  <si>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</si>
  <si>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</si>
  <si>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</si>
  <si>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</si>
  <si>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</si>
  <si>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</si>
  <si>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</si>
  <si>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</si>
  <si>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</si>
  <si>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</si>
  <si>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</si>
  <si>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</si>
  <si>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</si>
  <si>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</si>
  <si>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</si>
  <si>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</si>
  <si>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</si>
  <si>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</si>
  <si>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</si>
  <si>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</si>
  <si>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</si>
  <si>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</si>
  <si>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</si>
  <si>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</si>
  <si>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</si>
  <si>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</si>
  <si>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</si>
  <si>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</si>
  <si>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</si>
  <si>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</si>
  <si>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</si>
  <si>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</si>
  <si>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</si>
  <si>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</si>
  <si>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</si>
  <si>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</si>
  <si>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</si>
  <si>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</si>
  <si>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</si>
  <si>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</si>
  <si>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</si>
  <si>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</si>
  <si>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</si>
  <si>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</si>
  <si>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</si>
  <si>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</si>
  <si>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</si>
  <si>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</si>
  <si>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</si>
  <si>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</si>
  <si>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</si>
  <si>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</si>
  <si>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</si>
  <si>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</si>
  <si>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</si>
  <si>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</si>
  <si>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</si>
  <si>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</si>
  <si>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</si>
  <si>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</si>
  <si>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</si>
  <si>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</si>
  <si>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</si>
  <si>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</si>
  <si>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</si>
  <si>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</si>
  <si>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</si>
  <si>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</si>
  <si>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</si>
  <si>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</si>
  <si>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</si>
  <si>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</si>
  <si>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</si>
  <si>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</si>
  <si>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</si>
  <si>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</si>
  <si>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</si>
  <si>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</si>
  <si>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</si>
  <si>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</si>
  <si>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</si>
  <si>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</si>
  <si>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</si>
  <si>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</si>
  <si>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</si>
  <si>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</si>
  <si>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</si>
  <si>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</si>
  <si>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</si>
  <si>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</si>
  <si>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</si>
  <si>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</si>
  <si>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</si>
  <si>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</si>
  <si>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</si>
  <si>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</si>
  <si>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</si>
  <si>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</si>
  <si>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</si>
  <si>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</si>
  <si>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</si>
  <si>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</si>
  <si>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</si>
  <si>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</si>
  <si>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</si>
  <si>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</si>
  <si>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</si>
  <si>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</si>
  <si>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</si>
  <si>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</si>
  <si>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</si>
  <si>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</si>
  <si>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</si>
  <si>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</si>
  <si>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</si>
  <si>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</si>
  <si>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</si>
  <si>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</si>
  <si>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</si>
  <si>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</si>
  <si>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</si>
  <si>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</si>
  <si>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</si>
  <si>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</si>
  <si>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</si>
  <si>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</si>
  <si>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</si>
  <si>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</si>
  <si>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</si>
  <si>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</si>
  <si>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</si>
  <si>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</si>
  <si>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</si>
  <si>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</si>
  <si>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</si>
  <si>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</si>
  <si>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</si>
  <si>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</si>
  <si>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</si>
  <si>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</si>
  <si>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</si>
  <si>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</si>
  <si>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</si>
  <si>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</si>
  <si>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</si>
  <si>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</si>
  <si>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</si>
  <si>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</si>
  <si>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</si>
  <si>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</si>
  <si>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</si>
  <si>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</si>
  <si>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</si>
  <si>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</si>
  <si>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</si>
  <si>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</si>
  <si>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</si>
  <si>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</si>
  <si>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</si>
  <si>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</si>
  <si>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</si>
  <si>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</si>
  <si>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</si>
  <si>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</si>
  <si>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</si>
  <si>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</si>
  <si>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</si>
  <si>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</si>
  <si>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</si>
  <si>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</si>
  <si>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</si>
  <si>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</si>
  <si>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</si>
  <si>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</si>
  <si>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</si>
  <si>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</si>
  <si>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</si>
  <si>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</si>
  <si>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</si>
  <si>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</si>
  <si>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</si>
  <si>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</si>
  <si>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</si>
  <si>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</si>
  <si>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</si>
  <si>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</si>
  <si>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</si>
  <si>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</si>
  <si>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</si>
  <si>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</si>
  <si>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</si>
  <si>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</si>
  <si>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</si>
  <si>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</si>
  <si>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</si>
  <si>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</si>
  <si>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</si>
  <si>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</si>
  <si>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</si>
  <si>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</si>
  <si>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</si>
  <si>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</si>
  <si>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</si>
  <si>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</si>
  <si>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</si>
  <si>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</si>
  <si>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</si>
  <si>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</si>
  <si>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</si>
  <si>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</si>
  <si>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</si>
  <si>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</si>
  <si>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</si>
  <si>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</si>
  <si>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</si>
  <si>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</si>
  <si>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</si>
  <si>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</si>
  <si>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</si>
  <si>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</si>
  <si>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</si>
  <si>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</si>
  <si>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</si>
  <si>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</si>
  <si>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</si>
  <si>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</si>
  <si>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</si>
  <si>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</si>
  <si>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</si>
  <si>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</si>
  <si>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</si>
  <si>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</si>
  <si>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</si>
  <si>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</si>
  <si>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</si>
  <si>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</si>
  <si>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</si>
  <si>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</si>
  <si>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</si>
  <si>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</si>
  <si>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</si>
  <si>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</si>
  <si>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</si>
  <si>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</si>
  <si>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</si>
  <si>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</si>
  <si>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</si>
  <si>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</si>
  <si>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</si>
  <si>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</si>
  <si>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</si>
  <si>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</si>
  <si>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</si>
  <si>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</si>
  <si>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</si>
  <si>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</si>
  <si>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</si>
  <si>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</si>
  <si>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</si>
  <si>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</si>
  <si>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</si>
  <si>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</si>
  <si>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</si>
  <si>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</si>
  <si>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</si>
  <si>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</si>
  <si>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</si>
  <si>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</si>
  <si>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</si>
  <si>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</si>
  <si>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</si>
  <si>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</si>
  <si>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</si>
  <si>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</si>
  <si>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</si>
  <si>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</si>
  <si>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</si>
  <si>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</si>
  <si>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</si>
  <si>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</si>
  <si>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</si>
  <si>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</si>
  <si>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</si>
  <si>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</si>
  <si>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</si>
  <si>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</si>
  <si>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</si>
  <si>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</si>
  <si>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</si>
  <si>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</si>
  <si>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</si>
  <si>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</si>
  <si>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</si>
  <si>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</si>
  <si>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</si>
  <si>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</si>
  <si>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</si>
  <si>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</si>
  <si>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</si>
  <si>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</si>
  <si>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</si>
  <si>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</si>
  <si>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</si>
  <si>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</si>
  <si>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</si>
  <si>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</si>
  <si>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</si>
  <si>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</si>
  <si>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</si>
  <si>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</si>
  <si>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</si>
  <si>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</si>
  <si>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</si>
  <si>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</si>
  <si>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</si>
  <si>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</si>
  <si>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</si>
  <si>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</si>
  <si>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</si>
  <si>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</si>
  <si>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</si>
  <si>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</si>
  <si>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</si>
  <si>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</si>
  <si>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</si>
  <si>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</si>
  <si>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</si>
  <si>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</si>
  <si>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</si>
  <si>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</si>
  <si>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</si>
  <si>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</si>
  <si>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</si>
  <si>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</si>
  <si>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</si>
  <si>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</si>
  <si>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</si>
  <si>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</si>
  <si>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</si>
  <si>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</si>
  <si>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</si>
  <si>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</si>
  <si>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</si>
  <si>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</si>
  <si>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</si>
  <si>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</si>
  <si>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</si>
  <si>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</si>
  <si>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</si>
  <si>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</si>
  <si>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</si>
  <si>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</si>
  <si>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</si>
  <si>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</si>
  <si>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</si>
  <si>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</si>
  <si>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</si>
  <si>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</si>
  <si>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</si>
  <si>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</si>
  <si>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</si>
  <si>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</si>
  <si>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</si>
  <si>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</si>
  <si>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</si>
  <si>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</si>
  <si>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</si>
  <si>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</si>
  <si>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</si>
  <si>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</si>
  <si>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</si>
  <si>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</si>
  <si>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</si>
  <si>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</si>
  <si>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</si>
  <si>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</si>
  <si>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</si>
  <si>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</si>
  <si>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</si>
  <si>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</si>
  <si>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</si>
  <si>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</si>
  <si>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</si>
  <si>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</si>
  <si>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</si>
  <si>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</si>
  <si>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</si>
  <si>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</si>
  <si>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</si>
  <si>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</si>
  <si>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</si>
  <si>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</si>
  <si>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</si>
  <si>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</si>
  <si>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</si>
  <si>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</si>
  <si>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</si>
  <si>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</si>
  <si>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</si>
  <si>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</si>
  <si>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</si>
  <si>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</si>
  <si>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</si>
  <si>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</si>
  <si>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</si>
  <si>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</si>
  <si>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</si>
  <si>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</si>
  <si>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</si>
  <si>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</si>
  <si>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</si>
  <si>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</si>
  <si>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</si>
  <si>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</si>
  <si>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</si>
  <si>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</si>
  <si>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</si>
  <si>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</si>
  <si>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</si>
  <si>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</si>
  <si>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</si>
  <si>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</si>
  <si>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</si>
  <si>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</si>
  <si>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</si>
  <si>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</si>
  <si>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</si>
  <si>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</si>
  <si>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</si>
  <si>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</si>
  <si>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</si>
  <si>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</si>
  <si>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</si>
  <si>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</si>
  <si>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</si>
  <si>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</si>
  <si>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</si>
  <si>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</si>
  <si>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</si>
  <si>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</si>
  <si>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</si>
  <si>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</si>
  <si>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</si>
  <si>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</si>
  <si>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</si>
  <si>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</si>
  <si>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</si>
  <si>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</si>
  <si>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</si>
  <si>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</si>
  <si>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</si>
  <si>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</si>
  <si>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</si>
  <si>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</si>
  <si>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</si>
  <si>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</si>
  <si>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</si>
  <si>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</si>
  <si>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</si>
  <si>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</si>
  <si>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</si>
  <si>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</si>
  <si>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</si>
  <si>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</si>
  <si>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</si>
  <si>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</si>
  <si>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</si>
  <si>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</si>
  <si>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</si>
  <si>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</si>
  <si>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</si>
  <si>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</si>
  <si>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</si>
  <si>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</si>
  <si>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</si>
  <si>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</si>
  <si>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</si>
  <si>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</si>
  <si>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</si>
  <si>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</si>
  <si>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</si>
  <si>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</si>
  <si>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</si>
  <si>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</si>
  <si>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</si>
  <si>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</si>
  <si>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</si>
  <si>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</si>
  <si>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</si>
  <si>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</si>
  <si>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</si>
  <si>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</si>
  <si>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</si>
  <si>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</si>
  <si>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</si>
  <si>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</si>
  <si>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</si>
  <si>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</si>
  <si>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</si>
  <si>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</si>
  <si>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</si>
  <si>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</si>
  <si>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</si>
  <si>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</si>
  <si>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</si>
  <si>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</si>
  <si>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</si>
  <si>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</si>
  <si>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</si>
  <si>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</si>
  <si>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</si>
  <si>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</si>
  <si>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</si>
  <si>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</si>
  <si>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</si>
  <si>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</si>
  <si>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</si>
  <si>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</si>
  <si>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</si>
  <si>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</si>
  <si>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</si>
  <si>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</si>
  <si>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</si>
  <si>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</si>
  <si>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</si>
  <si>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</si>
  <si>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</si>
  <si>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</si>
  <si>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</si>
  <si>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</si>
  <si>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</si>
  <si>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</si>
  <si>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</si>
  <si>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</si>
  <si>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</si>
  <si>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</si>
  <si>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</si>
  <si>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</si>
  <si>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</si>
  <si>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</si>
  <si>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</si>
  <si>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</si>
  <si>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</si>
  <si>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</si>
  <si>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</si>
  <si>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</si>
  <si>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</si>
  <si>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</si>
  <si>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</si>
  <si>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</si>
  <si>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</si>
  <si>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</si>
  <si>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</si>
  <si>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</si>
  <si>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</si>
  <si>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</si>
  <si>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</si>
  <si>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</si>
  <si>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</si>
  <si>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</si>
  <si>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</si>
  <si>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</si>
  <si>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</si>
  <si>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</si>
  <si>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</si>
  <si>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</si>
  <si>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</si>
  <si>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</si>
  <si>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</si>
  <si>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</si>
  <si>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</si>
  <si>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</si>
  <si>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</si>
  <si>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</si>
  <si>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</si>
  <si>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</si>
  <si>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</si>
  <si>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</si>
  <si>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</si>
  <si>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</si>
  <si>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</si>
  <si>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</si>
  <si>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</si>
  <si>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</si>
  <si>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</si>
  <si>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</si>
  <si>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</si>
  <si>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</si>
  <si>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</si>
  <si>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</si>
  <si>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</si>
  <si>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</si>
  <si>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</si>
  <si>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</si>
  <si>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</si>
  <si>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</si>
  <si>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</si>
  <si>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</si>
  <si>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</si>
  <si>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</si>
  <si>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</si>
  <si>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</si>
  <si>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</si>
  <si>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</si>
  <si>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</si>
  <si>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</si>
  <si>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</si>
  <si>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</si>
  <si>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</si>
  <si>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</si>
  <si>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</si>
  <si>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</si>
  <si>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</si>
  <si>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</si>
  <si>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</si>
  <si>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</si>
  <si>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</si>
  <si>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</si>
  <si>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</si>
  <si>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</si>
  <si>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</si>
  <si>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</si>
  <si>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</si>
  <si>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</si>
  <si>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</si>
  <si>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</si>
  <si>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</si>
  <si>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</si>
  <si>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</si>
  <si>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</si>
  <si>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</si>
  <si>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</si>
  <si>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</si>
  <si>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</si>
  <si>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</si>
  <si>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</si>
  <si>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</si>
  <si>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</si>
  <si>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</si>
  <si>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</si>
  <si>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</si>
  <si>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</si>
  <si>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</si>
  <si>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</si>
  <si>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</si>
  <si>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</si>
  <si>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</si>
  <si>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</si>
  <si>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</si>
  <si>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</si>
  <si>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</si>
  <si>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</si>
  <si>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</si>
  <si>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</si>
  <si>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</si>
  <si>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</si>
  <si>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</si>
  <si>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</si>
  <si>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</si>
  <si>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</si>
  <si>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</si>
  <si>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</si>
  <si>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</si>
  <si>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</si>
  <si>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</si>
  <si>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</si>
  <si>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</si>
  <si>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</si>
  <si>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</si>
  <si>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</si>
  <si>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</si>
  <si>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</si>
  <si>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</si>
  <si>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</si>
  <si>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</si>
  <si>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</si>
  <si>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</si>
  <si>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</si>
  <si>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</si>
  <si>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</si>
  <si>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</si>
  <si>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</si>
  <si>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</si>
  <si>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</si>
  <si>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</si>
  <si>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</si>
  <si>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</si>
  <si>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</si>
  <si>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</si>
  <si>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</si>
  <si>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</si>
  <si>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</si>
  <si>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</si>
  <si>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</si>
  <si>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</si>
  <si>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</si>
  <si>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</si>
  <si>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</si>
  <si>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</si>
  <si>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</si>
  <si>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</si>
  <si>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</si>
  <si>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</si>
  <si>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</si>
  <si>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</si>
  <si>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</si>
  <si>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</si>
  <si>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</si>
  <si>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</si>
  <si>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</si>
  <si>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</si>
  <si>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</si>
  <si>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</si>
  <si>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</si>
  <si>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</si>
  <si>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</si>
  <si>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</si>
  <si>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</si>
  <si>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</si>
  <si>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</si>
  <si>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</si>
  <si>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</si>
  <si>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</si>
  <si>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</si>
  <si>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</si>
  <si>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</si>
  <si>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</si>
  <si>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</si>
  <si>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</si>
  <si>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</si>
  <si>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</si>
  <si>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</si>
  <si>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</si>
  <si>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</si>
  <si>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</si>
  <si>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</si>
  <si>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</si>
  <si>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</si>
  <si>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</si>
  <si>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</si>
  <si>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</si>
  <si>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</si>
  <si>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</si>
  <si>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</si>
  <si>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</si>
  <si>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</si>
  <si>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</si>
  <si>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</si>
  <si>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</si>
  <si>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</si>
  <si>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</si>
  <si>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</si>
  <si>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</si>
  <si>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</si>
  <si>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</si>
  <si>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</si>
  <si>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</si>
  <si>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</si>
  <si>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</si>
  <si>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</si>
  <si>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</si>
  <si>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</si>
  <si>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</si>
  <si>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</si>
  <si>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</si>
  <si>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</si>
  <si>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</si>
  <si>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</si>
  <si>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</si>
  <si>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</si>
  <si>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</si>
  <si>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</si>
  <si>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</si>
  <si>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</si>
  <si>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</si>
  <si>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</si>
  <si>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</si>
  <si>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</si>
  <si>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</si>
  <si>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</si>
  <si>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</si>
  <si>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</si>
  <si>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</si>
  <si>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</si>
  <si>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</si>
  <si>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</si>
  <si>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</si>
  <si>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</si>
  <si>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</si>
  <si>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</si>
  <si>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</si>
  <si>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</si>
  <si>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</si>
  <si>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</si>
  <si>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</si>
  <si>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</si>
  <si>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</si>
  <si>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</si>
  <si>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</si>
  <si>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</si>
  <si>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</si>
  <si>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</si>
  <si>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</si>
  <si>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</si>
  <si>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</si>
  <si>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</si>
  <si>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</si>
  <si>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</si>
  <si>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</si>
  <si>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</si>
  <si>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</si>
  <si>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</si>
  <si>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</si>
  <si>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</si>
  <si>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</si>
  <si>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</si>
  <si>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</si>
  <si>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</si>
  <si>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</si>
  <si>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</si>
  <si>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</si>
  <si>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</si>
  <si>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</si>
  <si>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</si>
  <si>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</si>
  <si>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</si>
  <si>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</si>
  <si>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</si>
  <si>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</si>
  <si>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</si>
  <si>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</si>
  <si>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</si>
  <si>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</si>
  <si>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</si>
  <si>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</si>
  <si>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</si>
  <si>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</si>
  <si>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</si>
  <si>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</si>
  <si>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</si>
  <si>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</si>
  <si>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</si>
  <si>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</si>
  <si>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</si>
  <si>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</si>
  <si>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</si>
  <si>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</si>
  <si>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</si>
  <si>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</si>
  <si>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</si>
  <si>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</si>
  <si>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</si>
  <si>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</si>
  <si>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</si>
  <si>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</si>
  <si>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</si>
  <si>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</si>
  <si>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</si>
  <si>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</si>
  <si>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</si>
  <si>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</si>
  <si>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</si>
  <si>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</si>
  <si>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</si>
  <si>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</si>
  <si>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</si>
  <si>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</si>
  <si>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</si>
  <si>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</si>
  <si>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</si>
  <si>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</si>
  <si>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</si>
  <si>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</si>
  <si>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</si>
  <si>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</si>
  <si>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</si>
  <si>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</si>
  <si>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</si>
  <si>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</si>
  <si>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</si>
  <si>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</si>
  <si>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</si>
  <si>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</si>
  <si>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</si>
  <si>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</si>
  <si>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</si>
  <si>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</si>
  <si>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</si>
  <si>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</si>
  <si>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</si>
  <si>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</si>
  <si>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</si>
  <si>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</si>
  <si>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</si>
  <si>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</si>
  <si>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</si>
  <si>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</si>
  <si>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</si>
  <si>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</si>
  <si>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</si>
  <si>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</si>
  <si>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</si>
  <si>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</si>
  <si>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</si>
  <si>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</si>
  <si>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</si>
  <si>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</si>
  <si>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</si>
  <si>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</si>
  <si>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</si>
  <si>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</si>
  <si>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</si>
  <si>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</si>
  <si>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</si>
  <si>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</si>
  <si>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</si>
  <si>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</si>
  <si>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</si>
  <si>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</si>
  <si>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</si>
  <si>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</si>
  <si>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</si>
  <si>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</si>
  <si>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</si>
  <si>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</si>
  <si>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</si>
  <si>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</si>
  <si>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</si>
  <si>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</si>
  <si>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</si>
  <si>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</si>
  <si>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</si>
  <si>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</si>
  <si>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</si>
  <si>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</si>
  <si>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</si>
  <si>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</si>
  <si>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</si>
  <si>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</si>
  <si>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</si>
  <si>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</si>
  <si>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</si>
  <si>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</si>
  <si>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</si>
  <si>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</si>
  <si>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</si>
  <si>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</si>
  <si>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</si>
  <si>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</si>
  <si>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</si>
  <si>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</si>
  <si>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</si>
  <si>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</si>
  <si>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</si>
  <si>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</si>
  <si>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</si>
  <si>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</si>
  <si>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</si>
  <si>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</si>
  <si>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</si>
  <si>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</si>
  <si>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</si>
  <si>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</si>
  <si>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</si>
  <si>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</si>
  <si>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</si>
  <si>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</si>
  <si>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</si>
  <si>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</si>
  <si>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</si>
  <si>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</si>
  <si>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</si>
  <si>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</si>
  <si>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</si>
  <si>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</si>
  <si>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</si>
  <si>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</si>
  <si>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</si>
  <si>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</si>
  <si>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</si>
  <si>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</si>
  <si>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</si>
  <si>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</si>
  <si>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</si>
  <si>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</si>
  <si>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</si>
  <si>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</si>
  <si>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</si>
  <si>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</si>
  <si>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</si>
  <si>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</si>
  <si>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</si>
  <si>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</si>
  <si>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</si>
  <si>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</si>
  <si>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</si>
  <si>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</si>
  <si>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</si>
  <si>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</si>
  <si>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</si>
  <si>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</si>
  <si>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</si>
  <si>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</si>
  <si>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</si>
  <si>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</si>
  <si>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</si>
  <si>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</si>
  <si>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</si>
  <si>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</si>
  <si>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</si>
  <si>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</si>
  <si>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</si>
  <si>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</si>
  <si>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</si>
  <si>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</si>
  <si>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</si>
  <si>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</si>
  <si>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</si>
  <si>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</si>
  <si>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</si>
  <si>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</si>
  <si>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</si>
  <si>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</si>
  <si>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</si>
  <si>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</si>
  <si>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</si>
  <si>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</si>
  <si>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</si>
  <si>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</si>
  <si>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</si>
  <si>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</si>
  <si>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</si>
  <si>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</si>
  <si>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</si>
  <si>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</si>
  <si>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</si>
  <si>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</si>
  <si>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</si>
  <si>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</si>
  <si>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</si>
  <si>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</si>
  <si>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</si>
  <si>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</si>
  <si>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</si>
  <si>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</si>
  <si>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</si>
  <si>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</si>
  <si>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</si>
  <si>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</si>
  <si>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</si>
  <si>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</si>
  <si>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</si>
  <si>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</si>
  <si>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</si>
  <si>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</si>
  <si>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</si>
  <si>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</si>
  <si>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</si>
  <si>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</si>
  <si>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</si>
  <si>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</si>
  <si>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</si>
  <si>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</si>
  <si>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</si>
  <si>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</si>
  <si>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</si>
  <si>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</si>
  <si>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</si>
  <si>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</si>
  <si>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</si>
  <si>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</si>
  <si>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</si>
  <si>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</si>
  <si>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</si>
  <si>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</si>
  <si>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</si>
  <si>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</si>
  <si>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</si>
  <si>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</si>
  <si>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</si>
  <si>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</si>
  <si>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</si>
  <si>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</si>
  <si>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</si>
  <si>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</si>
  <si>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</si>
  <si>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</si>
  <si>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</si>
  <si>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</si>
  <si>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</si>
  <si>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</si>
  <si>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</si>
  <si>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</si>
  <si>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</si>
  <si>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</si>
  <si>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</si>
  <si>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</si>
  <si>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</si>
  <si>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</si>
  <si>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</si>
  <si>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</si>
  <si>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</si>
  <si>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</si>
  <si>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</si>
  <si>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</si>
  <si>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</si>
  <si>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</si>
  <si>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</si>
  <si>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</si>
  <si>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</si>
  <si>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</si>
  <si>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</si>
  <si>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</si>
  <si>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</si>
  <si>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</si>
  <si>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</si>
  <si>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</si>
  <si>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</si>
  <si>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</si>
  <si>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</si>
  <si>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</si>
  <si>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</si>
  <si>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</si>
  <si>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</si>
  <si>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</si>
  <si>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</si>
  <si>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</si>
  <si>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</si>
  <si>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</si>
  <si>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</si>
  <si>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</si>
  <si>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</si>
  <si>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</si>
  <si>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</si>
  <si>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</si>
  <si>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</si>
  <si>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</si>
  <si>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</si>
  <si>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</si>
  <si>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</si>
  <si>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</si>
  <si>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</si>
  <si>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</si>
  <si>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</si>
  <si>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</si>
  <si>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</si>
  <si>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</si>
  <si>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</si>
  <si>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</si>
  <si>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</si>
  <si>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</si>
  <si>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</si>
  <si>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</si>
  <si>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</si>
  <si>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</si>
  <si>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</si>
  <si>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</si>
  <si>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</si>
  <si>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</si>
  <si>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</si>
  <si>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</si>
  <si>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</si>
  <si>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</si>
  <si>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</si>
  <si>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</si>
  <si>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</si>
  <si>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</si>
  <si>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</si>
  <si>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</si>
  <si>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</si>
  <si>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</si>
  <si>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</si>
  <si>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</si>
  <si>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</si>
  <si>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</si>
  <si>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</si>
  <si>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</si>
  <si>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</si>
  <si>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</si>
  <si>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</si>
  <si>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</si>
  <si>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</si>
  <si>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</si>
  <si>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</si>
  <si>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</si>
  <si>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</si>
  <si>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</si>
  <si>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</si>
  <si>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</si>
  <si>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</si>
  <si>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</si>
  <si>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</si>
  <si>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</si>
  <si>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</si>
  <si>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</si>
  <si>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</si>
  <si>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</si>
  <si>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</si>
  <si>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</si>
  <si>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</si>
  <si>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</si>
  <si>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</si>
  <si>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</si>
  <si>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</si>
  <si>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</si>
  <si>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</si>
  <si>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</si>
  <si>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</si>
  <si>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</si>
  <si>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</si>
  <si>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</si>
  <si>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</si>
  <si>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</si>
  <si>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</si>
  <si>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</si>
  <si>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</si>
  <si>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</si>
  <si>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</si>
  <si>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</si>
  <si>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</si>
  <si>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</si>
  <si>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</si>
  <si>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</si>
  <si>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</si>
  <si>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</si>
  <si>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</si>
  <si>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</si>
  <si>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</si>
  <si>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</si>
  <si>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</si>
  <si>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</si>
  <si>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</si>
  <si>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</si>
  <si>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</si>
  <si>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</si>
  <si>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</si>
  <si>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</si>
  <si>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</si>
  <si>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</si>
  <si>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</si>
  <si>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</si>
  <si>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</si>
  <si>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</si>
  <si>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</si>
  <si>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</si>
  <si>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</si>
  <si>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</si>
  <si>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</si>
  <si>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</si>
  <si>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</si>
  <si>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</si>
  <si>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</si>
  <si>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</si>
  <si>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</si>
  <si>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</si>
  <si>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</si>
  <si>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</si>
  <si>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</si>
  <si>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</si>
  <si>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</si>
  <si>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</si>
  <si>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</si>
  <si>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</si>
  <si>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</si>
  <si>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</si>
  <si>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</si>
  <si>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</si>
  <si>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</si>
  <si>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</si>
  <si>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</si>
  <si>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</si>
  <si>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</si>
  <si>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</si>
  <si>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</si>
  <si>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</si>
  <si>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</si>
  <si>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</si>
  <si>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</si>
  <si>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</si>
  <si>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</si>
  <si>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</si>
  <si>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</si>
  <si>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</si>
  <si>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</si>
  <si>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</si>
  <si>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</si>
  <si>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</si>
  <si>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</si>
  <si>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</si>
  <si>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</si>
  <si>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</si>
  <si>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</si>
  <si>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</si>
  <si>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</si>
  <si>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</si>
  <si>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</si>
  <si>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</si>
  <si>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</si>
  <si>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</si>
  <si>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</si>
  <si>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</si>
  <si>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</si>
  <si>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</si>
  <si>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</si>
  <si>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</si>
  <si>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</si>
  <si>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</si>
  <si>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</si>
  <si>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</si>
  <si>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</si>
  <si>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</si>
  <si>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</si>
  <si>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</si>
  <si>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</si>
  <si>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</si>
  <si>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</si>
  <si>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</si>
  <si>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</si>
  <si>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</si>
  <si>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</si>
  <si>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</si>
  <si>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</si>
  <si>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</si>
  <si>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</si>
  <si>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</si>
  <si>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</si>
  <si>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</si>
  <si>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</si>
  <si>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</si>
  <si>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</si>
  <si>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</si>
  <si>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</si>
  <si>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</si>
  <si>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</si>
  <si>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</si>
  <si>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</si>
  <si>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</si>
  <si>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</si>
  <si>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</si>
  <si>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</si>
  <si>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</si>
  <si>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</si>
  <si>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</si>
  <si>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</si>
  <si>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</si>
  <si>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</si>
  <si>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</si>
  <si>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</si>
  <si>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</si>
  <si>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</si>
  <si>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</si>
  <si>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</si>
  <si>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</si>
  <si>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</si>
  <si>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</si>
  <si>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</si>
  <si>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</si>
  <si>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</si>
  <si>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</si>
  <si>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</si>
  <si>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</si>
  <si>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</si>
  <si>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</si>
  <si>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</si>
  <si>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</si>
  <si>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</si>
  <si>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</si>
  <si>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</si>
  <si>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</si>
  <si>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</si>
  <si>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</si>
  <si>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</si>
  <si>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</si>
  <si>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</si>
  <si>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</si>
  <si>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</si>
  <si>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</si>
  <si>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</si>
  <si>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</si>
  <si>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</si>
  <si>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</si>
  <si>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</si>
  <si>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</si>
  <si>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</si>
  <si>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</si>
  <si>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</si>
  <si>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</si>
  <si>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</si>
  <si>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</si>
  <si>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</si>
  <si>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</si>
  <si>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</si>
  <si>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</si>
  <si>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</si>
  <si>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</si>
  <si>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</si>
  <si>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</si>
  <si>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</si>
  <si>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</si>
  <si>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</si>
  <si>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</si>
  <si>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</si>
  <si>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</si>
  <si>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</si>
  <si>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</si>
  <si>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</si>
  <si>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</si>
  <si>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</si>
  <si>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</si>
  <si>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</si>
  <si>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</si>
  <si>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</si>
  <si>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</si>
  <si>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</si>
  <si>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</si>
  <si>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</si>
  <si>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</si>
  <si>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</si>
  <si>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</si>
  <si>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</si>
  <si>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</si>
  <si>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</si>
  <si>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</si>
  <si>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</si>
  <si>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</si>
  <si>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</si>
  <si>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</si>
  <si>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</si>
  <si>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</si>
  <si>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</si>
  <si>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</si>
  <si>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</si>
  <si>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</si>
  <si>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</si>
  <si>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</si>
  <si>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</si>
  <si>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</si>
  <si>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</si>
  <si>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</si>
  <si>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</si>
  <si>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</si>
  <si>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</si>
  <si>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</si>
  <si>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</si>
  <si>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</si>
  <si>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</si>
  <si>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</si>
  <si>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</si>
  <si>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</si>
  <si>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</si>
  <si>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</si>
  <si>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</si>
  <si>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</si>
  <si>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</si>
  <si>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</si>
  <si>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</si>
  <si>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</si>
  <si>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</si>
  <si>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</si>
  <si>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</si>
  <si>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</si>
  <si>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</si>
  <si>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</si>
  <si>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</si>
  <si>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</si>
  <si>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</si>
  <si>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</si>
  <si>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</si>
  <si>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</si>
  <si>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</si>
  <si>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</si>
  <si>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</si>
  <si>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</si>
  <si>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</si>
  <si>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</si>
  <si>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</si>
  <si>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</si>
  <si>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</si>
  <si>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</si>
  <si>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</si>
  <si>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</si>
  <si>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</si>
  <si>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</si>
  <si>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</si>
  <si>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</si>
  <si>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</si>
  <si>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</si>
  <si>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</si>
  <si>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</si>
  <si>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</si>
  <si>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</si>
  <si>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</si>
  <si>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</si>
  <si>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</si>
  <si>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</si>
  <si>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</si>
  <si>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</si>
  <si>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</si>
  <si>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</si>
  <si>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</si>
  <si>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</si>
  <si>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</si>
  <si>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</si>
  <si>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</si>
  <si>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</si>
  <si>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</si>
  <si>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</si>
  <si>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</si>
  <si>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</si>
  <si>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</si>
  <si>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</si>
  <si>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</si>
  <si>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</si>
  <si>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</si>
  <si>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</si>
  <si>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</si>
  <si>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</si>
  <si>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</si>
  <si>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</si>
  <si>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</si>
  <si>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</si>
  <si>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</si>
  <si>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</si>
  <si>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</si>
  <si>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</si>
  <si>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</si>
  <si>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</si>
  <si>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</si>
  <si>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</si>
  <si>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</si>
  <si>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</si>
  <si>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</si>
  <si>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</si>
  <si>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</si>
  <si>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</si>
  <si>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</si>
  <si>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</si>
  <si>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</si>
  <si>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</si>
  <si>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</si>
  <si>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</si>
  <si>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</si>
  <si>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</si>
  <si>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</si>
  <si>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</si>
  <si>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</si>
  <si>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</si>
  <si>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</si>
  <si>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</si>
  <si>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</si>
  <si>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</si>
  <si>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</si>
  <si>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</si>
  <si>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</si>
  <si>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</si>
  <si>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</si>
  <si>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</si>
  <si>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</si>
  <si>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</si>
  <si>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</si>
  <si>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</si>
  <si>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</si>
  <si>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</si>
  <si>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</si>
  <si>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</si>
  <si>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</si>
  <si>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</si>
  <si>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</si>
  <si>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</si>
  <si>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</si>
  <si>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</si>
  <si>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</si>
  <si>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</si>
  <si>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</si>
  <si>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</si>
  <si>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</si>
  <si>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</si>
  <si>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</si>
  <si>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</si>
  <si>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</si>
  <si>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</si>
  <si>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</si>
  <si>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</si>
  <si>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</si>
  <si>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</si>
  <si>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</si>
  <si>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</si>
  <si>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</si>
  <si>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</si>
  <si>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</si>
  <si>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</si>
  <si>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</si>
  <si>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</si>
  <si>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</si>
  <si>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</si>
  <si>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</si>
  <si>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</si>
  <si>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</si>
  <si>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</si>
  <si>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</si>
  <si>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</si>
  <si>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</si>
  <si>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</si>
  <si>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</si>
  <si>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</si>
  <si>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</si>
  <si>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</si>
  <si>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</si>
  <si>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</si>
  <si>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</si>
  <si>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</si>
  <si>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</si>
  <si>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</si>
  <si>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</si>
  <si>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</si>
  <si>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</si>
  <si>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</si>
  <si>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</si>
  <si>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</si>
  <si>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</si>
  <si>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</si>
  <si>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</si>
  <si>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</si>
  <si>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</si>
  <si>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</si>
  <si>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</si>
  <si>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</si>
  <si>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</si>
  <si>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</si>
  <si>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</si>
  <si>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</si>
  <si>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</si>
  <si>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</si>
  <si>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</si>
  <si>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</si>
  <si>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</si>
  <si>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</si>
  <si>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</si>
  <si>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</si>
  <si>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</si>
  <si>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</si>
  <si>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</si>
  <si>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</si>
  <si>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</si>
  <si>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</si>
  <si>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</si>
  <si>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</si>
  <si>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</si>
  <si>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</si>
  <si>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</si>
  <si>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</si>
  <si>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</si>
  <si>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</si>
  <si>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</si>
  <si>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</si>
  <si>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</si>
  <si>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</si>
  <si>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</si>
  <si>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</si>
  <si>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</si>
  <si>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</si>
  <si>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</si>
  <si>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</si>
  <si>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</si>
  <si>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</si>
  <si>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</si>
  <si>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</si>
  <si>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</si>
  <si>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</si>
  <si>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</si>
  <si>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</si>
  <si>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</si>
  <si>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</si>
  <si>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</si>
  <si>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</si>
  <si>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</si>
  <si>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</si>
  <si>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</si>
  <si>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</si>
  <si>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</si>
  <si>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</si>
  <si>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</si>
  <si>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</si>
  <si>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</si>
  <si>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</si>
  <si>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</si>
  <si>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</si>
  <si>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</si>
  <si>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</si>
  <si>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</si>
  <si>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</si>
  <si>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</si>
  <si>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</si>
  <si>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</si>
  <si>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</si>
  <si>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</si>
  <si>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</si>
  <si>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</si>
  <si>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</si>
  <si>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</si>
  <si>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</si>
  <si>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</si>
  <si>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</si>
  <si>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</si>
  <si>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</si>
  <si>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</si>
  <si>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</si>
  <si>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</si>
  <si>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</si>
  <si>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</si>
  <si>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</si>
  <si>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</si>
  <si>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</si>
  <si>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</si>
  <si>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</si>
  <si>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</si>
  <si>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</si>
  <si>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</si>
  <si>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</si>
  <si>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</si>
  <si>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</si>
  <si>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</si>
  <si>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</si>
  <si>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</si>
  <si>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</si>
  <si>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</si>
  <si>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</si>
  <si>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</si>
  <si>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</si>
  <si>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</si>
  <si>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</si>
  <si>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</si>
  <si>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</si>
  <si>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</si>
  <si>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</si>
  <si>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</si>
  <si>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</si>
  <si>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</si>
  <si>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</si>
  <si>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</si>
  <si>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</si>
  <si>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</si>
  <si>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</si>
  <si>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</si>
  <si>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</si>
  <si>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</si>
  <si>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</si>
  <si>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</si>
  <si>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</si>
  <si>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</si>
  <si>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</si>
  <si>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</si>
  <si>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</si>
  <si>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</si>
  <si>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</si>
  <si>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</si>
  <si>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</si>
  <si>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</si>
  <si>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</si>
  <si>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</si>
  <si>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</si>
  <si>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</si>
  <si>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</si>
  <si>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</si>
  <si>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</si>
  <si>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</si>
  <si>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</si>
  <si>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</si>
  <si>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</si>
  <si>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</si>
  <si>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</si>
  <si>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</si>
  <si>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</si>
  <si>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</si>
  <si>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</si>
  <si>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</si>
  <si>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</si>
  <si>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</si>
  <si>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</si>
  <si>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</si>
  <si>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</si>
  <si>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</si>
  <si>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</si>
  <si>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</si>
  <si>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</si>
  <si>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</si>
  <si>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</si>
  <si>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</si>
  <si>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</si>
  <si>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</si>
  <si>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</si>
  <si>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</si>
  <si>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</si>
  <si>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</si>
  <si>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</si>
  <si>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</si>
  <si>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</si>
  <si>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</si>
  <si>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</si>
  <si>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</si>
  <si>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</si>
  <si>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</si>
  <si>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</si>
  <si>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</si>
  <si>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</si>
  <si>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</si>
  <si>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</si>
  <si>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</si>
  <si>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</si>
  <si>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</si>
  <si>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</si>
  <si>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</si>
  <si>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</si>
  <si>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</si>
  <si>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</si>
  <si>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</si>
  <si>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</si>
  <si>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</si>
  <si>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</si>
  <si>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</si>
  <si>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</si>
  <si>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</si>
  <si>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</si>
  <si>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</si>
  <si>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</si>
  <si>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</si>
  <si>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</si>
  <si>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</si>
  <si>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</si>
  <si>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</si>
  <si>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</si>
  <si>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</si>
  <si>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</si>
  <si>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</si>
  <si>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</si>
  <si>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</si>
  <si>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</si>
  <si>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</si>
  <si>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</si>
  <si>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</si>
  <si>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</si>
  <si>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</si>
  <si>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</si>
  <si>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</si>
  <si>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</si>
  <si>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</si>
  <si>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</si>
  <si>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</si>
  <si>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</si>
  <si>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</si>
  <si>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</si>
  <si>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</si>
  <si>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</si>
  <si>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</si>
  <si>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</si>
  <si>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</si>
  <si>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</si>
  <si>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</si>
  <si>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</si>
  <si>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</si>
  <si>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</si>
  <si>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</si>
  <si>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</si>
  <si>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</si>
  <si>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</si>
  <si>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</si>
  <si>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</si>
  <si>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</si>
  <si>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</si>
  <si>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</si>
  <si>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</si>
  <si>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</si>
  <si>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</si>
  <si>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</si>
  <si>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</si>
  <si>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</si>
  <si>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</si>
  <si>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</si>
  <si>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</si>
  <si>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</si>
  <si>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</si>
  <si>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</si>
  <si>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</si>
  <si>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</si>
  <si>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</si>
  <si>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</si>
  <si>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</si>
  <si>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</si>
  <si>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</si>
  <si>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</si>
  <si>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</si>
  <si>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</si>
  <si>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</si>
  <si>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</si>
  <si>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</si>
  <si>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</si>
  <si>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</si>
  <si>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</si>
  <si>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</si>
  <si>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</si>
  <si>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</si>
  <si>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</si>
  <si>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</si>
  <si>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</si>
  <si>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</si>
  <si>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</si>
  <si>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</si>
  <si>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</si>
  <si>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</si>
  <si>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</si>
  <si>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</si>
  <si>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</si>
  <si>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</si>
  <si>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</si>
  <si>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</si>
  <si>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</si>
  <si>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</si>
  <si>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</si>
  <si>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</si>
  <si>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</si>
  <si>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</si>
  <si>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</si>
  <si>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</si>
  <si>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</si>
  <si>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</si>
  <si>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</si>
  <si>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</si>
  <si>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</si>
  <si>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</si>
  <si>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</si>
  <si>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</si>
  <si>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</si>
  <si>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</si>
  <si>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</si>
  <si>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</si>
  <si>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</si>
  <si>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</si>
  <si>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</si>
  <si>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</si>
  <si>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</si>
  <si>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</si>
  <si>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</si>
  <si>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</si>
  <si>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</si>
  <si>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</si>
  <si>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</si>
  <si>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</si>
  <si>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</si>
  <si>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</si>
  <si>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</si>
  <si>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</si>
  <si>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</si>
  <si>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</si>
  <si>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</si>
  <si>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</si>
  <si>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</si>
  <si>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</si>
  <si>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</si>
  <si>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</si>
  <si>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</si>
  <si>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</si>
  <si>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</si>
  <si>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</si>
  <si>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</si>
  <si>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</si>
  <si>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</si>
  <si>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</si>
  <si>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</si>
  <si>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</si>
  <si>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</si>
  <si>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</si>
  <si>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</si>
  <si>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</si>
  <si>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</si>
  <si>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</si>
  <si>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</si>
  <si>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</si>
  <si>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</si>
  <si>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</si>
  <si>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</si>
  <si>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</si>
  <si>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</si>
  <si>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</si>
  <si>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</si>
  <si>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</si>
  <si>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</si>
  <si>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</si>
  <si>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</si>
  <si>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</si>
  <si>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</si>
  <si>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</si>
  <si>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</si>
  <si>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</si>
  <si>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</si>
  <si>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</si>
  <si>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</si>
  <si>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</si>
  <si>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</si>
  <si>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</si>
  <si>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</si>
  <si>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</si>
  <si>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</si>
  <si>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</si>
  <si>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</si>
  <si>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</si>
  <si>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</si>
  <si>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</si>
  <si>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</si>
  <si>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</si>
  <si>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</si>
  <si>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</si>
  <si>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</si>
  <si>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</si>
  <si>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</si>
  <si>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</si>
  <si>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</si>
  <si>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</si>
  <si>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</si>
  <si>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</si>
  <si>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</si>
  <si>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</si>
  <si>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</si>
  <si>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</si>
  <si>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</si>
  <si>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</si>
  <si>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</si>
  <si>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</si>
  <si>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</si>
  <si>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</si>
  <si>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</si>
  <si>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</si>
  <si>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</si>
  <si>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</si>
  <si>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</si>
  <si>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</si>
  <si>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</si>
  <si>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</si>
  <si>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</si>
  <si>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</si>
  <si>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</si>
  <si>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</si>
  <si>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</si>
  <si>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</si>
  <si>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</si>
  <si>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</si>
  <si>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</si>
  <si>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</si>
  <si>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</si>
  <si>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</si>
  <si>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</si>
  <si>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</si>
  <si>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</si>
  <si>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</si>
  <si>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</si>
  <si>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</si>
  <si>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</si>
  <si>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</si>
  <si>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</si>
  <si>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</si>
  <si>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</si>
  <si>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</si>
  <si>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</si>
  <si>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</si>
  <si>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</si>
  <si>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</si>
  <si>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</si>
  <si>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</si>
  <si>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</si>
  <si>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</si>
  <si>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</si>
  <si>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</si>
  <si>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</si>
  <si>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</si>
  <si>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</si>
  <si>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</si>
  <si>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</si>
  <si>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</si>
  <si>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</si>
  <si>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</si>
  <si>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</si>
  <si>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</si>
  <si>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</si>
  <si>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</si>
  <si>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</si>
  <si>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</si>
  <si>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</si>
  <si>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</si>
  <si>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</si>
  <si>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</si>
  <si>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</si>
  <si>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</si>
  <si>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</si>
  <si>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</si>
  <si>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</si>
  <si>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</si>
  <si>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</si>
  <si>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</si>
  <si>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</si>
  <si>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</si>
  <si>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</si>
  <si>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</si>
  <si>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</si>
  <si>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</si>
  <si>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</si>
  <si>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</si>
  <si>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</si>
  <si>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</si>
  <si>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</si>
  <si>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</si>
  <si>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</si>
  <si>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</si>
  <si>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</si>
  <si>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</si>
  <si>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</si>
  <si>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</si>
  <si>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</si>
  <si>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</si>
  <si>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</si>
  <si>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</si>
  <si>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</si>
  <si>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</si>
  <si>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</si>
  <si>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</si>
  <si>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</si>
  <si>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</si>
  <si>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</si>
  <si>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</si>
  <si>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</si>
  <si>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</si>
  <si>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</si>
  <si>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</si>
  <si>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</si>
  <si>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</si>
  <si>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</si>
  <si>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</si>
  <si>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</si>
  <si>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</si>
  <si>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</si>
  <si>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</si>
  <si>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</si>
  <si>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</si>
  <si>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</si>
  <si>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</si>
  <si>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</si>
  <si>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</si>
  <si>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</si>
  <si>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</si>
  <si>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</si>
  <si>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</si>
  <si>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</si>
  <si>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</si>
  <si>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</si>
  <si>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</si>
  <si>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</si>
  <si>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</si>
  <si>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</si>
  <si>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</si>
  <si>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</si>
  <si>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</si>
  <si>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</si>
  <si>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</si>
  <si>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</si>
  <si>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</si>
  <si>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</si>
  <si>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</si>
  <si>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</si>
  <si>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</si>
  <si>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</si>
  <si>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</si>
  <si>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</si>
  <si>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</si>
  <si>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</si>
  <si>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</si>
  <si>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</si>
  <si>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</si>
  <si>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</si>
  <si>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</si>
  <si>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</si>
  <si>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</si>
  <si>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</si>
  <si>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</si>
  <si>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</si>
  <si>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</si>
  <si>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</si>
  <si>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</si>
  <si>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</si>
  <si>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</si>
  <si>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</si>
  <si>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</si>
  <si>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</si>
  <si>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</si>
  <si>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</si>
  <si>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</si>
  <si>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</si>
  <si>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</si>
  <si>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</si>
  <si>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</si>
  <si>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</si>
  <si>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</si>
  <si>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</si>
  <si>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</si>
  <si>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</si>
  <si>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</si>
  <si>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</si>
  <si>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</si>
  <si>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</si>
  <si>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</si>
  <si>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</si>
  <si>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</si>
  <si>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</si>
  <si>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</si>
  <si>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</si>
  <si>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</si>
  <si>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</si>
  <si>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</si>
  <si>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</si>
  <si>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</si>
  <si>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</si>
  <si>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</si>
  <si>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</si>
  <si>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</si>
  <si>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</si>
  <si>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</si>
  <si>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</si>
  <si>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</si>
  <si>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</si>
  <si>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</si>
  <si>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</si>
  <si>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</si>
  <si>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</si>
  <si>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</si>
  <si>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</si>
  <si>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</si>
  <si>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</si>
  <si>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</si>
  <si>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</si>
  <si>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</si>
  <si>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</si>
  <si>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</si>
  <si>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</si>
  <si>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</si>
  <si>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</si>
  <si>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</si>
  <si>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</si>
  <si>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</si>
  <si>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</si>
  <si>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</si>
  <si>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</si>
  <si>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</si>
  <si>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</si>
  <si>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</si>
  <si>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</si>
  <si>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</si>
  <si>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</si>
  <si>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</si>
  <si>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</si>
  <si>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</si>
  <si>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</si>
  <si>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</si>
  <si>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</si>
  <si>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</si>
  <si>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</si>
  <si>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</si>
  <si>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</si>
  <si>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</si>
  <si>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</si>
  <si>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</si>
  <si>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</si>
  <si>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</si>
  <si>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</si>
  <si>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</si>
  <si>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</si>
  <si>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</si>
  <si>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</si>
  <si>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</si>
  <si>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</si>
  <si>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</si>
  <si>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</si>
  <si>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</si>
  <si>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</si>
  <si>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</si>
  <si>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</si>
  <si>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</si>
  <si>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</si>
  <si>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</si>
  <si>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</si>
  <si>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</si>
  <si>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</si>
  <si>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</si>
  <si>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</si>
  <si>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</si>
  <si>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</si>
  <si>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</si>
  <si>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</si>
  <si>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</si>
  <si>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</si>
  <si>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</si>
  <si>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</si>
  <si>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</si>
  <si>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</si>
  <si>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</si>
  <si>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</si>
  <si>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</si>
  <si>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</si>
  <si>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</si>
  <si>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</si>
  <si>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</si>
  <si>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</si>
  <si>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</si>
  <si>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</si>
  <si>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</si>
  <si>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</si>
  <si>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</si>
  <si>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</si>
  <si>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</si>
  <si>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</si>
  <si>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</si>
  <si>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</si>
  <si>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</si>
  <si>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</si>
  <si>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</si>
  <si>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</si>
  <si>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</si>
  <si>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</si>
  <si>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</si>
  <si>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</si>
  <si>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</si>
  <si>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</si>
  <si>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</si>
  <si>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</si>
  <si>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</si>
  <si>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</si>
  <si>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</si>
  <si>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</si>
  <si>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</si>
  <si>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</si>
  <si>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</si>
  <si>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</si>
  <si>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</si>
  <si>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</si>
  <si>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</si>
  <si>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</si>
  <si>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</si>
  <si>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</si>
  <si>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</si>
  <si>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</si>
  <si>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</si>
  <si>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</si>
  <si>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</si>
  <si>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</si>
  <si>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</si>
  <si>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</si>
  <si>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</si>
  <si>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</si>
  <si>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</si>
  <si>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</si>
  <si>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</si>
  <si>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</si>
  <si>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</si>
  <si>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</si>
  <si>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</si>
  <si>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</si>
  <si>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</si>
  <si>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</si>
  <si>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</si>
  <si>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</si>
  <si>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</si>
  <si>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</si>
  <si>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</si>
  <si>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</si>
  <si>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</si>
  <si>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</si>
  <si>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</si>
  <si>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</si>
  <si>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</si>
  <si>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</si>
  <si>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</si>
  <si>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</si>
  <si>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</si>
  <si>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</si>
  <si>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</si>
  <si>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</si>
  <si>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</si>
  <si>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</si>
  <si>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</si>
  <si>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</si>
  <si>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</si>
  <si>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</si>
  <si>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</si>
  <si>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</si>
  <si>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</si>
  <si>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</si>
  <si>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</si>
  <si>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</si>
  <si>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</si>
  <si>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</si>
  <si>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</si>
  <si>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</si>
  <si>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</si>
  <si>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</si>
  <si>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</si>
  <si>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</si>
  <si>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</si>
  <si>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</si>
  <si>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</si>
  <si>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</si>
  <si>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</si>
  <si>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</si>
  <si>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</si>
  <si>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</si>
  <si>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</si>
  <si>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</si>
  <si>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</si>
  <si>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</si>
  <si>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</si>
  <si>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</si>
  <si>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</si>
  <si>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</si>
  <si>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</si>
  <si>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</si>
  <si>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</si>
  <si>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</si>
  <si>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</si>
  <si>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</si>
  <si>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</si>
  <si>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</si>
  <si>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</si>
  <si>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</si>
  <si>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</si>
  <si>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</si>
  <si>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</si>
  <si>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</si>
  <si>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</si>
  <si>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</si>
  <si>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</si>
  <si>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</si>
  <si>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</si>
  <si>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</si>
  <si>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</si>
  <si>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</si>
  <si>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</si>
  <si>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</si>
  <si>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</si>
  <si>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</si>
  <si>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</si>
  <si>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</si>
  <si>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</si>
  <si>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</si>
  <si>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</si>
  <si>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</si>
  <si>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</si>
  <si>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</si>
  <si>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</si>
  <si>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</si>
  <si>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</si>
  <si>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</si>
  <si>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</si>
  <si>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</si>
  <si>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</si>
  <si>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</si>
  <si>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</si>
  <si>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</si>
  <si>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</si>
  <si>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</si>
  <si>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</si>
  <si>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</si>
  <si>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</si>
  <si>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</si>
  <si>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</si>
  <si>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</si>
  <si>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</si>
  <si>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</si>
  <si>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</si>
  <si>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</si>
  <si>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</si>
  <si>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</si>
  <si>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</si>
  <si>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</si>
  <si>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</si>
  <si>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</si>
  <si>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</si>
  <si>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</si>
  <si>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</si>
  <si>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</si>
  <si>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</si>
  <si>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</si>
  <si>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</si>
  <si>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</si>
  <si>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</si>
  <si>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</si>
  <si>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</si>
  <si>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</si>
  <si>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</si>
  <si>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</si>
  <si>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</si>
  <si>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</si>
  <si>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</si>
  <si>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</si>
  <si>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</si>
  <si>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</si>
  <si>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</si>
  <si>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</si>
  <si>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</si>
  <si>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</si>
  <si>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</si>
  <si>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</si>
  <si>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</si>
  <si>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</si>
  <si>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</si>
  <si>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</si>
  <si>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</si>
  <si>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</si>
  <si>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</si>
  <si>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</si>
  <si>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</si>
  <si>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</si>
  <si>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</si>
  <si>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</si>
  <si>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</si>
  <si>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</si>
  <si>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</si>
  <si>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</si>
  <si>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</si>
  <si>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</si>
  <si>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</si>
  <si>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</si>
  <si>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</si>
  <si>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</si>
  <si>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</si>
  <si>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</si>
  <si>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</si>
  <si>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</si>
  <si>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</si>
  <si>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</si>
  <si>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</si>
  <si>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</si>
  <si>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</si>
  <si>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</si>
  <si>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</si>
  <si>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</si>
  <si>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</si>
  <si>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</si>
  <si>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</si>
  <si>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</si>
  <si>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</si>
  <si>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</si>
  <si>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</si>
  <si>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</si>
  <si>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</si>
  <si>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</si>
  <si>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</si>
  <si>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</si>
  <si>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</si>
  <si>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</si>
  <si>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</si>
  <si>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</si>
  <si>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</si>
  <si>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</si>
  <si>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</si>
  <si>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</si>
  <si>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</si>
  <si>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</si>
  <si>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</si>
  <si>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</si>
  <si>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</si>
  <si>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</si>
  <si>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</si>
  <si>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</si>
  <si>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</si>
  <si>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</si>
  <si>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</si>
  <si>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</si>
  <si>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</si>
  <si>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</si>
  <si>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</si>
  <si>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</si>
  <si>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</si>
  <si>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</si>
  <si>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</si>
  <si>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</si>
  <si>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</si>
  <si>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</si>
  <si>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</si>
  <si>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</si>
  <si>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</si>
  <si>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</si>
  <si>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</si>
  <si>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</si>
  <si>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</si>
  <si>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</si>
  <si>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</si>
  <si>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</si>
  <si>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</si>
  <si>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</si>
  <si>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</si>
  <si>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</si>
  <si>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</si>
  <si>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</si>
  <si>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</si>
  <si>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</si>
  <si>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</si>
  <si>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</si>
  <si>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</si>
  <si>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</si>
  <si>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</si>
  <si>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</si>
  <si>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</si>
  <si>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</si>
  <si>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</si>
  <si>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</si>
  <si>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</si>
  <si>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</si>
  <si>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</si>
  <si>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</si>
  <si>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</si>
  <si>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</si>
  <si>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</si>
  <si>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</si>
  <si>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</si>
  <si>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</si>
  <si>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</si>
  <si>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</si>
  <si>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</si>
  <si>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</si>
  <si>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</si>
  <si>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</si>
  <si>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</si>
  <si>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</si>
  <si>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</si>
  <si>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</si>
  <si>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</si>
  <si>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</si>
  <si>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</si>
  <si>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</si>
  <si>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</si>
  <si>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</si>
  <si>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</si>
  <si>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</si>
  <si>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</si>
  <si>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</si>
  <si>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</si>
  <si>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</si>
  <si>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</si>
  <si>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</si>
  <si>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</si>
  <si>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</si>
  <si>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</si>
  <si>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</si>
  <si>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</si>
  <si>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</si>
  <si>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</si>
  <si>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</si>
  <si>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</si>
  <si>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</si>
  <si>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</si>
  <si>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</si>
  <si>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</si>
  <si>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</si>
  <si>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</si>
  <si>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</si>
  <si>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</si>
  <si>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</si>
  <si>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</si>
  <si>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</si>
  <si>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</si>
  <si>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</si>
  <si>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</si>
  <si>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</si>
  <si>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</si>
  <si>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</si>
  <si>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</si>
  <si>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</si>
  <si>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</si>
  <si>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</si>
  <si>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</si>
  <si>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</si>
  <si>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</si>
  <si>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</si>
  <si>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</si>
  <si>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</si>
  <si>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</si>
  <si>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</si>
  <si>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</si>
  <si>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</si>
  <si>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</si>
  <si>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</si>
  <si>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</si>
  <si>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</si>
  <si>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</si>
  <si>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</si>
  <si>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</si>
  <si>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</si>
  <si>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</si>
  <si>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</si>
  <si>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</si>
  <si>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</si>
  <si>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</si>
  <si>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</si>
  <si>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</si>
  <si>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</si>
  <si>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</si>
  <si>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</si>
  <si>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</si>
  <si>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</si>
  <si>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</si>
  <si>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</si>
  <si>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</si>
  <si>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</si>
  <si>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</si>
  <si>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</si>
  <si>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</si>
  <si>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</si>
  <si>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</si>
  <si>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</si>
  <si>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</si>
  <si>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</si>
  <si>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</si>
  <si>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</si>
  <si>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</si>
  <si>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</si>
  <si>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</si>
  <si>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</si>
  <si>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</si>
  <si>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</si>
  <si>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</si>
  <si>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</si>
  <si>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</si>
  <si>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</si>
  <si>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</si>
  <si>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</si>
  <si>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</si>
  <si>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</si>
  <si>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</si>
  <si>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</si>
  <si>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</si>
  <si>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</si>
  <si>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</si>
  <si>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</si>
  <si>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</si>
  <si>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</si>
  <si>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</si>
  <si>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</si>
  <si>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</si>
  <si>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</si>
  <si>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</si>
  <si>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</si>
  <si>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</si>
  <si>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</si>
  <si>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</si>
  <si>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</si>
  <si>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</si>
  <si>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</si>
  <si>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</si>
  <si>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</si>
  <si>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</si>
  <si>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</si>
  <si>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</si>
  <si>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</si>
  <si>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</si>
  <si>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</si>
  <si>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</si>
  <si>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</si>
  <si>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</si>
  <si>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</si>
  <si>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</si>
  <si>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</si>
  <si>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</si>
  <si>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</si>
  <si>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</si>
  <si>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</si>
  <si>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</si>
  <si>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</si>
  <si>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</si>
  <si>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</si>
  <si>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</si>
  <si>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</si>
  <si>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</si>
  <si>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</si>
  <si>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</si>
  <si>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</si>
  <si>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</si>
  <si>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</si>
  <si>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</si>
  <si>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</si>
  <si>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</si>
  <si>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</si>
  <si>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</si>
  <si>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</si>
  <si>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</si>
  <si>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</si>
  <si>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</si>
  <si>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</si>
  <si>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</si>
  <si>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</si>
  <si>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</si>
  <si>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</si>
  <si>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</si>
  <si>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</si>
  <si>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</si>
  <si>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</si>
  <si>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</si>
  <si>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</si>
  <si>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</si>
  <si>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</si>
  <si>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</si>
  <si>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</si>
  <si>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</si>
  <si>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</si>
  <si>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</si>
  <si>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</si>
  <si>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</si>
  <si>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</si>
  <si>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</si>
  <si>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</si>
  <si>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</si>
  <si>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</si>
  <si>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</si>
  <si>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</si>
  <si>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</si>
  <si>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</si>
  <si>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</si>
  <si>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</si>
  <si>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</si>
  <si>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</si>
  <si>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</si>
  <si>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</si>
  <si>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</si>
  <si>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</si>
  <si>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</si>
  <si>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</si>
  <si>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</si>
  <si>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</si>
  <si>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</si>
  <si>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</si>
  <si>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</si>
  <si>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</si>
  <si>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</si>
  <si>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</si>
  <si>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</si>
  <si>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</si>
  <si>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</si>
  <si>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</si>
  <si>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</si>
  <si>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</si>
  <si>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</si>
  <si>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</si>
  <si>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</si>
  <si>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</si>
  <si>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</si>
  <si>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</si>
  <si>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</si>
  <si>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</si>
  <si>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</si>
  <si>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</si>
  <si>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</si>
  <si>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</si>
  <si>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</si>
  <si>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</si>
  <si>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</si>
  <si>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</si>
  <si>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</si>
  <si>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</si>
  <si>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</si>
  <si>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</si>
  <si>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</si>
  <si>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</si>
  <si>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</si>
  <si>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</si>
  <si>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</si>
  <si>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</si>
  <si>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</si>
  <si>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</si>
  <si>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</si>
  <si>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</si>
  <si>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</si>
  <si>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</si>
  <si>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</si>
  <si>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</si>
  <si>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</si>
  <si>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</si>
  <si>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</si>
  <si>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</si>
  <si>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</si>
  <si>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</si>
  <si>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</si>
  <si>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</si>
  <si>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</si>
  <si>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</si>
  <si>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</si>
  <si>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</si>
  <si>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</si>
  <si>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</si>
  <si>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</si>
  <si>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</si>
  <si>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</si>
  <si>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</si>
  <si>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</si>
  <si>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</si>
  <si>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</si>
  <si>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</si>
  <si>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</si>
  <si>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</si>
  <si>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</si>
  <si>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</si>
  <si>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</si>
  <si>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</si>
  <si>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</si>
  <si>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</si>
  <si>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</si>
  <si>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</si>
  <si>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</si>
  <si>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</si>
  <si>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</si>
  <si>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</si>
  <si>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</si>
  <si>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</si>
  <si>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</si>
  <si>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</si>
  <si>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</si>
  <si>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</si>
  <si>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</si>
  <si>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</si>
  <si>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</si>
  <si>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</si>
  <si>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</si>
  <si>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</si>
  <si>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</si>
  <si>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</si>
  <si>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</si>
  <si>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</si>
  <si>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</si>
  <si>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</si>
  <si>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</si>
  <si>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</si>
  <si>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</si>
  <si>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</si>
  <si>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</si>
  <si>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</si>
  <si>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</si>
  <si>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</si>
  <si>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</si>
  <si>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</si>
  <si>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</si>
  <si>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</si>
  <si>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</si>
  <si>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</si>
  <si>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</si>
  <si>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</si>
  <si>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</si>
  <si>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</si>
  <si>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</si>
  <si>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</si>
  <si>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</si>
  <si>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</si>
  <si>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</si>
  <si>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</si>
  <si>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</si>
  <si>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</si>
  <si>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</si>
  <si>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</si>
  <si>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</si>
  <si>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</si>
  <si>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</si>
  <si>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</si>
  <si>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</si>
  <si>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</si>
  <si>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</si>
  <si>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</si>
  <si>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</si>
  <si>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</si>
  <si>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</si>
  <si>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</si>
  <si>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</si>
  <si>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</si>
  <si>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</si>
  <si>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</si>
  <si>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</si>
  <si>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</si>
  <si>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</si>
  <si>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</si>
  <si>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</si>
  <si>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</si>
  <si>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</si>
  <si>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</si>
  <si>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</si>
  <si>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</si>
  <si>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</si>
  <si>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</si>
  <si>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</si>
  <si>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</si>
  <si>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</si>
  <si>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</si>
  <si>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</si>
  <si>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</si>
  <si>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</si>
  <si>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</si>
  <si>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</si>
  <si>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</si>
  <si>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</si>
  <si>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</si>
  <si>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</si>
  <si>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</si>
  <si>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</si>
  <si>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</si>
  <si>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</si>
  <si>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</si>
  <si>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</si>
  <si>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</si>
  <si>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</si>
  <si>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</si>
  <si>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</si>
  <si>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</si>
  <si>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</si>
  <si>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</si>
  <si>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</si>
  <si>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</si>
  <si>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</si>
  <si>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</si>
  <si>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</si>
  <si>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</si>
  <si>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</si>
  <si>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</si>
  <si>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</si>
  <si>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</si>
  <si>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</si>
  <si>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</si>
  <si>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</si>
  <si>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</si>
  <si>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</si>
  <si>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</si>
  <si>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</si>
  <si>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</si>
  <si>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</si>
  <si>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</si>
  <si>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</si>
  <si>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</si>
  <si>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</si>
  <si>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</si>
  <si>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</si>
  <si>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</si>
  <si>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</si>
  <si>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</si>
  <si>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</si>
  <si>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</si>
  <si>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</si>
  <si>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</si>
  <si>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</si>
  <si>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</si>
  <si>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</si>
  <si>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</si>
  <si>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</si>
  <si>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</si>
  <si>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</si>
  <si>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</si>
  <si>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</si>
  <si>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</si>
  <si>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</si>
  <si>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</si>
  <si>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</si>
  <si>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</si>
  <si>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</si>
  <si>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</si>
  <si>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</si>
  <si>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</si>
  <si>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</si>
  <si>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</si>
  <si>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</si>
  <si>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</si>
  <si>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</si>
  <si>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</si>
  <si>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</si>
  <si>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</si>
  <si>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</si>
  <si>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</si>
  <si>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</si>
  <si>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</si>
  <si>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</si>
  <si>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</si>
  <si>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</si>
  <si>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</si>
  <si>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</si>
  <si>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</si>
  <si>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</si>
  <si>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</si>
  <si>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</si>
  <si>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</si>
  <si>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</si>
  <si>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</si>
  <si>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</si>
  <si>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</si>
  <si>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</si>
  <si>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</si>
  <si>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</si>
  <si>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</si>
  <si>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</si>
  <si>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</si>
  <si>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</si>
  <si>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</si>
  <si>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</si>
  <si>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</si>
  <si>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</si>
  <si>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</si>
  <si>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</si>
  <si>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</si>
  <si>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</si>
  <si>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</si>
  <si>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</si>
  <si>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</si>
  <si>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</si>
  <si>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</si>
  <si>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</si>
  <si>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</si>
  <si>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</si>
  <si>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</si>
  <si>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</si>
  <si>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</si>
  <si>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</si>
  <si>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</si>
  <si>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</si>
  <si>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</si>
  <si>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</si>
  <si>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</si>
  <si>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</si>
  <si>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</si>
  <si>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</si>
  <si>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</si>
  <si>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</si>
  <si>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</si>
  <si>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</si>
  <si>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</si>
  <si>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</si>
  <si>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</si>
  <si>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</si>
  <si>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</si>
  <si>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</si>
  <si>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</si>
  <si>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</si>
  <si>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</si>
  <si>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</si>
  <si>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</si>
  <si>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</si>
  <si>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</si>
  <si>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</si>
  <si>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</si>
  <si>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</si>
  <si>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</si>
  <si>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</si>
  <si>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</si>
  <si>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</si>
  <si>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</si>
  <si>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</si>
  <si>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</si>
  <si>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</si>
  <si>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</si>
  <si>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</si>
  <si>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</si>
  <si>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</si>
  <si>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</si>
  <si>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</si>
  <si>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</si>
  <si>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</si>
  <si>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</si>
  <si>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</si>
  <si>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</si>
  <si>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</si>
  <si>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</si>
  <si>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</si>
  <si>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</si>
  <si>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</si>
  <si>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</si>
  <si>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</si>
  <si>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</si>
  <si>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</si>
  <si>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</si>
  <si>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</si>
  <si>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</si>
  <si>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</si>
  <si>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</si>
  <si>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</si>
  <si>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</si>
  <si>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</si>
  <si>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</si>
  <si>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</si>
  <si>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</si>
  <si>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</si>
  <si>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</si>
  <si>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</si>
  <si>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</si>
  <si>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</si>
  <si>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</si>
  <si>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</si>
  <si>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</si>
  <si>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</si>
  <si>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</si>
  <si>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</si>
  <si>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</si>
  <si>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</si>
  <si>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</si>
  <si>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</si>
  <si>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</si>
  <si>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</si>
  <si>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</si>
  <si>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</si>
  <si>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</si>
  <si>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</si>
  <si>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</si>
  <si>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</si>
  <si>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</si>
  <si>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</si>
  <si>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</si>
  <si>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</si>
  <si>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</si>
  <si>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</si>
  <si>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</si>
  <si>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</si>
  <si>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</si>
  <si>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</si>
  <si>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</si>
  <si>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</si>
  <si>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</si>
  <si>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</si>
  <si>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</si>
  <si>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</si>
  <si>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</si>
  <si>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</si>
  <si>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</si>
  <si>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</si>
  <si>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</si>
  <si>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</si>
  <si>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</si>
  <si>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</si>
  <si>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</si>
  <si>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</si>
  <si>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</si>
  <si>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</si>
  <si>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</si>
  <si>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</si>
  <si>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</si>
  <si>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</si>
  <si>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</si>
  <si>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</si>
  <si>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</si>
  <si>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</si>
  <si>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</si>
  <si>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</si>
  <si>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</si>
  <si>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</si>
  <si>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</si>
  <si>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</si>
  <si>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</si>
  <si>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</si>
  <si>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</si>
  <si>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</si>
  <si>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</si>
  <si>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</si>
  <si>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</si>
  <si>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</si>
  <si>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</si>
  <si>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</si>
  <si>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</si>
  <si>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</si>
  <si>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</si>
  <si>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</si>
  <si>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</si>
  <si>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</si>
  <si>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</si>
  <si>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</si>
  <si>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</si>
  <si>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</si>
  <si>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</si>
  <si>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</si>
  <si>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</si>
  <si>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</si>
  <si>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</si>
  <si>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</si>
  <si>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</si>
  <si>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</si>
  <si>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</si>
  <si>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</si>
  <si>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</si>
  <si>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</si>
  <si>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</si>
  <si>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</si>
  <si>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</si>
  <si>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</si>
  <si>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</si>
  <si>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</si>
  <si>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</si>
  <si>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</si>
  <si>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</si>
  <si>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</si>
  <si>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</si>
  <si>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</si>
  <si>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</si>
  <si>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</si>
  <si>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</si>
  <si>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</si>
  <si>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</si>
  <si>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</si>
  <si>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</si>
  <si>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</si>
  <si>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</si>
  <si>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</si>
  <si>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</si>
  <si>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</si>
  <si>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</si>
  <si>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</si>
  <si>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</si>
  <si>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</si>
  <si>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</si>
  <si>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</si>
  <si>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</si>
  <si>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</si>
  <si>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</si>
  <si>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</si>
  <si>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</si>
  <si>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</si>
  <si>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</si>
  <si>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</si>
  <si>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</si>
  <si>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</si>
  <si>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</si>
  <si>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</si>
  <si>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</si>
  <si>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</si>
  <si>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</si>
  <si>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</si>
  <si>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</si>
  <si>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</si>
  <si>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</si>
  <si>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</si>
  <si>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</si>
  <si>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</si>
  <si>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</si>
  <si>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</si>
  <si>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</si>
  <si>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</si>
  <si>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</si>
  <si>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</si>
  <si>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</si>
  <si>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</si>
  <si>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</si>
  <si>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</si>
  <si>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</si>
  <si>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</si>
  <si>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</si>
  <si>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</si>
  <si>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</si>
  <si>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</si>
  <si>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</si>
  <si>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</si>
  <si>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</si>
  <si>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</si>
  <si>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</si>
  <si>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</si>
  <si>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</si>
  <si>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</si>
  <si>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</si>
  <si>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</si>
  <si>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</si>
  <si>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</si>
  <si>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</si>
  <si>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</si>
  <si>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</si>
  <si>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</si>
  <si>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</si>
  <si>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</si>
  <si>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</si>
  <si>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</si>
  <si>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</si>
  <si>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</si>
  <si>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</si>
  <si>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</si>
  <si>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</si>
  <si>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</si>
  <si>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</si>
  <si>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</si>
  <si>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</si>
  <si>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</si>
  <si>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</si>
  <si>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</si>
  <si>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</si>
  <si>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</si>
  <si>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</si>
  <si>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</si>
  <si>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</si>
  <si>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</si>
  <si>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</si>
  <si>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</si>
  <si>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</si>
  <si>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</si>
  <si>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</si>
  <si>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</si>
  <si>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</si>
  <si>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</si>
  <si>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</si>
  <si>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</si>
  <si>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</si>
  <si>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</si>
  <si>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</si>
  <si>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</si>
  <si>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</si>
  <si>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</si>
  <si>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</si>
  <si>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</si>
  <si>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</si>
  <si>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</si>
  <si>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</si>
  <si>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</si>
  <si>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</si>
  <si>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</si>
  <si>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</si>
  <si>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</si>
  <si>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</si>
  <si>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</si>
  <si>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</si>
  <si>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</si>
  <si>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</si>
  <si>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</si>
  <si>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</si>
  <si>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</si>
  <si>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</si>
  <si>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</si>
  <si>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</si>
  <si>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</si>
  <si>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</si>
  <si>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</si>
  <si>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</si>
  <si>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</si>
  <si>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</si>
  <si>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</si>
  <si>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</si>
  <si>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</si>
  <si>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</si>
  <si>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</si>
  <si>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</si>
  <si>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</si>
  <si>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</si>
  <si>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</si>
  <si>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</si>
  <si>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</si>
  <si>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</si>
  <si>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</si>
  <si>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</si>
  <si>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</si>
  <si>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</si>
  <si>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</si>
  <si>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</si>
  <si>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</si>
  <si>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</si>
  <si>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</si>
  <si>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</si>
  <si>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</si>
  <si>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</si>
  <si>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</si>
  <si>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</si>
  <si>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</si>
  <si>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</si>
  <si>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</si>
  <si>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</si>
  <si>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</si>
  <si>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</si>
  <si>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</si>
  <si>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</si>
  <si>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</si>
  <si>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</si>
  <si>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</si>
  <si>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</si>
  <si>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</si>
  <si>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</si>
  <si>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</si>
  <si>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</si>
  <si>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</si>
  <si>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</si>
  <si>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</si>
  <si>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</si>
  <si>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</si>
  <si>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</si>
  <si>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</si>
  <si>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</si>
  <si>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</si>
  <si>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</si>
  <si>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</si>
  <si>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</si>
  <si>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</si>
  <si>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</si>
  <si>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</si>
  <si>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</si>
  <si>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</si>
  <si>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</si>
  <si>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</si>
  <si>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</si>
  <si>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</si>
  <si>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</si>
  <si>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</si>
  <si>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</si>
  <si>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</si>
  <si>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</si>
  <si>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</si>
  <si>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</si>
  <si>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</si>
  <si>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</si>
  <si>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</si>
  <si>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</si>
  <si>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</si>
  <si>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</si>
  <si>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</si>
  <si>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</si>
  <si>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</si>
  <si>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</si>
  <si>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</si>
  <si>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</si>
  <si>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</si>
  <si>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</si>
  <si>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</si>
  <si>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</si>
  <si>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</si>
  <si>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</si>
  <si>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</si>
  <si>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</si>
  <si>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</si>
  <si>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</si>
  <si>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</si>
  <si>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</si>
  <si>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</si>
  <si>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</si>
  <si>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</si>
  <si>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</si>
  <si>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</si>
  <si>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</si>
  <si>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</si>
  <si>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</si>
  <si>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</si>
  <si>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</si>
  <si>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</si>
  <si>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</si>
  <si>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</si>
  <si>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</si>
  <si>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</si>
  <si>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</si>
  <si>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</si>
  <si>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</si>
  <si>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</si>
  <si>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</si>
  <si>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</si>
  <si>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</si>
  <si>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</si>
  <si>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</si>
  <si>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</si>
  <si>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</si>
  <si>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</si>
  <si>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</si>
  <si>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</si>
  <si>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</si>
  <si>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</si>
  <si>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</si>
  <si>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</si>
  <si>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</si>
  <si>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</si>
  <si>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</si>
  <si>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</si>
  <si>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</si>
  <si>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</si>
  <si>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</si>
  <si>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</si>
  <si>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</si>
  <si>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</si>
  <si>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</si>
  <si>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</si>
  <si>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</si>
  <si>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</si>
  <si>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</si>
  <si>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</si>
  <si>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</si>
  <si>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</si>
  <si>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</si>
  <si>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</si>
  <si>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</si>
  <si>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</si>
  <si>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</si>
  <si>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</si>
  <si>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</si>
  <si>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</si>
  <si>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</si>
  <si>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</si>
  <si>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</si>
  <si>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</si>
  <si>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</si>
  <si>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</si>
  <si>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</si>
  <si>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</si>
  <si>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</si>
  <si>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</si>
  <si>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</si>
  <si>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</si>
  <si>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</si>
  <si>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</si>
  <si>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</si>
  <si>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</si>
  <si>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</si>
  <si>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</si>
  <si>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</si>
  <si>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</si>
  <si>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</si>
  <si>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</si>
  <si>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</si>
  <si>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</si>
  <si>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</si>
  <si>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</si>
  <si>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</si>
  <si>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</si>
  <si>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</si>
  <si>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</si>
  <si>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</si>
  <si>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</si>
  <si>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</si>
  <si>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</si>
  <si>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</si>
  <si>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</si>
  <si>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</si>
  <si>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</si>
  <si>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</si>
  <si>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</si>
  <si>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</si>
  <si>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</si>
  <si>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</si>
  <si>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</si>
  <si>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</si>
  <si>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</si>
  <si>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</si>
  <si>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</si>
  <si>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</si>
  <si>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</si>
  <si>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</si>
  <si>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</si>
  <si>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</si>
  <si>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</si>
  <si>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</si>
  <si>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</si>
  <si>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</si>
  <si>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</si>
  <si>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</si>
  <si>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</si>
  <si>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</si>
  <si>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</si>
  <si>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</si>
  <si>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</si>
  <si>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</si>
  <si>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</si>
  <si>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</si>
  <si>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</si>
  <si>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</si>
  <si>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</si>
  <si>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</si>
  <si>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</si>
  <si>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</si>
  <si>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</si>
  <si>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</si>
  <si>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</si>
  <si>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</si>
  <si>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</si>
  <si>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</si>
  <si>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</si>
  <si>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</si>
  <si>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</si>
  <si>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</si>
  <si>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</si>
  <si>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</si>
  <si>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</si>
  <si>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</si>
  <si>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</si>
  <si>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</si>
  <si>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</si>
  <si>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</si>
  <si>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</si>
  <si>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</si>
  <si>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</si>
  <si>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</si>
  <si>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</si>
  <si>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</si>
  <si>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</si>
  <si>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</si>
  <si>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</si>
  <si>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</si>
  <si>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</si>
  <si>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</si>
  <si>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</si>
  <si>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</si>
  <si>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</si>
  <si>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</si>
  <si>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</si>
  <si>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</si>
  <si>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</si>
  <si>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</si>
  <si>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</si>
  <si>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</si>
  <si>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</si>
  <si>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</si>
  <si>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</si>
  <si>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</si>
  <si>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</si>
  <si>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</si>
  <si>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</si>
  <si>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</si>
  <si>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</si>
  <si>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</si>
  <si>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</si>
  <si>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</si>
  <si>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</si>
  <si>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</si>
  <si>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</si>
  <si>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</si>
  <si>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</si>
  <si>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</si>
  <si>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</si>
  <si>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</si>
  <si>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</si>
  <si>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</si>
  <si>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</si>
  <si>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</si>
  <si>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</si>
  <si>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</si>
  <si>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</si>
  <si>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</si>
  <si>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</si>
  <si>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</si>
  <si>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</si>
  <si>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</si>
  <si>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</si>
  <si>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</si>
  <si>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</si>
  <si>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</si>
  <si>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</si>
  <si>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</si>
  <si>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</si>
  <si>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</si>
  <si>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</si>
  <si>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</si>
  <si>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</si>
  <si>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</si>
  <si>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</si>
  <si>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</si>
  <si>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</si>
  <si>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</si>
  <si>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</si>
  <si>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</si>
  <si>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</si>
  <si>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</si>
  <si>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</si>
  <si>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</si>
  <si>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</si>
  <si>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</si>
  <si>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</si>
  <si>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</si>
  <si>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</si>
  <si>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</si>
  <si>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</si>
  <si>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</si>
  <si>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</si>
  <si>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</si>
  <si>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</si>
  <si>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</si>
  <si>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</si>
  <si>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</si>
  <si>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</si>
  <si>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</si>
  <si>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</si>
  <si>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</si>
  <si>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</si>
  <si>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</si>
  <si>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</si>
  <si>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</si>
  <si>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</si>
  <si>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</si>
  <si>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</si>
  <si>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</si>
  <si>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</si>
  <si>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</si>
  <si>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</si>
  <si>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</si>
  <si>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</si>
  <si>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</si>
  <si>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</si>
  <si>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</si>
  <si>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</si>
  <si>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</si>
  <si>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</si>
  <si>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</si>
  <si>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</si>
  <si>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</si>
  <si>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</si>
  <si>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</si>
  <si>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</si>
  <si>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</si>
  <si>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</si>
  <si>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</si>
  <si>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</si>
  <si>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</si>
  <si>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</si>
  <si>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</si>
  <si>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</si>
  <si>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</si>
  <si>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</si>
  <si>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</si>
  <si>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</si>
  <si>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</si>
  <si>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</si>
  <si>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</si>
  <si>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</si>
  <si>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</si>
  <si>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</si>
  <si>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</si>
  <si>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</si>
  <si>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</si>
  <si>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</si>
  <si>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</si>
  <si>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</si>
  <si>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</si>
  <si>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</si>
  <si>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</si>
  <si>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</si>
  <si>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</si>
  <si>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</si>
  <si>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</si>
  <si>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</si>
  <si>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</si>
  <si>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</si>
  <si>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</si>
  <si>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</si>
  <si>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</si>
  <si>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</si>
  <si>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</si>
  <si>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</si>
  <si>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</si>
  <si>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</si>
  <si>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</si>
  <si>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</si>
  <si>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</si>
  <si>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</si>
  <si>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</si>
  <si>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</si>
  <si>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</si>
  <si>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</si>
  <si>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</si>
  <si>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</si>
  <si>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</si>
  <si>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</si>
  <si>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</si>
  <si>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</si>
  <si>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</si>
  <si>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</si>
  <si>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</si>
  <si>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</si>
  <si>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</si>
  <si>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</si>
  <si>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</si>
  <si>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</si>
  <si>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</si>
  <si>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</si>
  <si>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</si>
  <si>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</si>
  <si>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</si>
  <si>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</si>
  <si>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</si>
  <si>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</si>
  <si>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</si>
  <si>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</si>
  <si>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</si>
  <si>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</si>
  <si>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</si>
  <si>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</si>
  <si>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</si>
  <si>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</si>
  <si>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</si>
  <si>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</si>
  <si>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</si>
  <si>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</si>
  <si>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</si>
  <si>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</si>
  <si>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</si>
  <si>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</si>
  <si>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</si>
  <si>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</si>
  <si>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</si>
  <si>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</si>
  <si>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</si>
  <si>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</si>
  <si>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</si>
  <si>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</si>
  <si>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</si>
  <si>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</si>
  <si>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</si>
  <si>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</si>
  <si>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</si>
  <si>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</si>
  <si>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</si>
  <si>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</si>
  <si>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</si>
  <si>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</si>
  <si>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</si>
  <si>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</si>
  <si>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</si>
  <si>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</si>
  <si>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</si>
  <si>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</si>
  <si>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</si>
  <si>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</si>
  <si>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</si>
  <si>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</si>
  <si>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</si>
  <si>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</si>
  <si>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</si>
  <si>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</si>
  <si>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</si>
  <si>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</si>
  <si>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</si>
  <si>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</si>
  <si>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</si>
  <si>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</si>
  <si>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</si>
  <si>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</si>
  <si>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</si>
  <si>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</si>
  <si>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</si>
  <si>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</si>
  <si>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</si>
  <si>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</si>
  <si>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</si>
  <si>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</si>
  <si>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</si>
  <si>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</si>
  <si>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</si>
  <si>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</si>
  <si>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</si>
  <si>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</si>
  <si>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</si>
  <si>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</si>
  <si>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</si>
  <si>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</si>
  <si>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</si>
  <si>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</si>
  <si>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</si>
  <si>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</si>
  <si>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</si>
  <si>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</si>
  <si>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</si>
  <si>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</si>
  <si>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</si>
  <si>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</si>
  <si>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</si>
  <si>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</si>
  <si>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</si>
  <si>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</si>
  <si>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</si>
  <si>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</si>
  <si>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</si>
  <si>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</si>
  <si>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</si>
  <si>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</si>
  <si>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</si>
  <si>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</si>
  <si>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</si>
  <si>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</si>
  <si>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</si>
  <si>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</si>
  <si>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</si>
  <si>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</si>
  <si>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</si>
  <si>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</si>
  <si>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</si>
  <si>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</si>
  <si>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</si>
  <si>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</si>
  <si>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</si>
  <si>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</si>
  <si>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</si>
  <si>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</si>
  <si>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</si>
  <si>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</si>
  <si>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</si>
  <si>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</si>
  <si>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</si>
  <si>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</si>
  <si>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</si>
  <si>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</si>
  <si>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</si>
  <si>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</si>
  <si>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</si>
  <si>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</si>
  <si>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</si>
  <si>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</si>
  <si>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</si>
  <si>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</si>
  <si>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</si>
  <si>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</si>
  <si>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</si>
  <si>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</si>
  <si>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</si>
  <si>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</si>
  <si>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</si>
  <si>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</si>
  <si>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</si>
  <si>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</si>
  <si>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</si>
  <si>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</si>
  <si>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</si>
  <si>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</si>
  <si>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</si>
  <si>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</si>
  <si>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</si>
  <si>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</si>
  <si>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</si>
  <si>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</si>
  <si>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</si>
  <si>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</si>
  <si>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</si>
  <si>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</si>
  <si>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</si>
  <si>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</si>
  <si>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</si>
  <si>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</si>
  <si>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</si>
  <si>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</si>
  <si>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</si>
  <si>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</si>
  <si>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</si>
  <si>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</si>
  <si>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</si>
  <si>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</si>
  <si>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</si>
  <si>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</si>
  <si>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</si>
  <si>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</si>
  <si>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</si>
  <si>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</si>
  <si>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</si>
  <si>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</si>
  <si>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</si>
  <si>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</si>
  <si>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</si>
  <si>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</si>
  <si>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</si>
  <si>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</si>
  <si>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</si>
  <si>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</si>
  <si>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</si>
  <si>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</si>
  <si>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</si>
  <si>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</si>
  <si>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</si>
  <si>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</si>
  <si>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</si>
  <si>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</si>
  <si>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</si>
  <si>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</si>
  <si>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</si>
  <si>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</si>
  <si>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</si>
  <si>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</si>
  <si>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</si>
  <si>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</si>
  <si>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</si>
  <si>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</si>
  <si>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</si>
  <si>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</si>
  <si>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</si>
  <si>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</si>
  <si>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</si>
  <si>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</si>
  <si>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</si>
  <si>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</si>
  <si>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</si>
  <si>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</si>
  <si>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</si>
  <si>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</si>
  <si>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</si>
  <si>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</si>
  <si>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</si>
  <si>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</si>
  <si>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</si>
  <si>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</si>
  <si>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</si>
  <si>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</si>
  <si>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</si>
  <si>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</si>
  <si>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</si>
  <si>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</si>
  <si>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</si>
  <si>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</si>
  <si>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</si>
  <si>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</si>
  <si>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</si>
  <si>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</si>
  <si>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</si>
  <si>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</si>
  <si>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</si>
  <si>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</si>
  <si>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</si>
  <si>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</si>
  <si>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</si>
  <si>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</si>
  <si>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</si>
  <si>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</si>
  <si>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</si>
  <si>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</si>
  <si>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</si>
  <si>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</si>
  <si>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</si>
  <si>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</si>
  <si>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</si>
  <si>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</si>
  <si>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</si>
  <si>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</si>
  <si>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</si>
  <si>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</si>
  <si>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</si>
  <si>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</si>
  <si>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</si>
  <si>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</si>
  <si>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</si>
  <si>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</si>
  <si>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</si>
  <si>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</si>
  <si>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</si>
  <si>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</si>
  <si>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</si>
  <si>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</si>
  <si>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</si>
  <si>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</si>
  <si>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</si>
  <si>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</si>
  <si>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</si>
  <si>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</si>
  <si>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</si>
  <si>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</si>
  <si>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</si>
  <si>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</si>
  <si>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</si>
  <si>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</si>
  <si>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</si>
  <si>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</si>
  <si>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</si>
  <si>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</si>
  <si>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</si>
  <si>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</si>
  <si>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</si>
  <si>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</si>
  <si>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</si>
  <si>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</si>
  <si>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</si>
  <si>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</si>
  <si>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</si>
  <si>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</si>
  <si>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</si>
  <si>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</si>
  <si>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</si>
  <si>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</si>
  <si>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</si>
  <si>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</si>
  <si>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</si>
  <si>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</si>
  <si>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</si>
  <si>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</si>
  <si>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</si>
  <si>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</si>
  <si>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</si>
  <si>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</si>
  <si>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</si>
  <si>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</si>
  <si>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</si>
  <si>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</si>
  <si>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</si>
  <si>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</si>
  <si>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</si>
  <si>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</si>
  <si>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</si>
  <si>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</si>
  <si>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</si>
  <si>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</si>
  <si>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</si>
  <si>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</si>
  <si>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</si>
  <si>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</si>
  <si>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</si>
  <si>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</si>
  <si>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</si>
  <si>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</si>
  <si>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</si>
  <si>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</si>
  <si>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</si>
  <si>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</si>
  <si>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</si>
  <si>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</si>
  <si>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</si>
  <si>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</si>
  <si>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</si>
  <si>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</si>
  <si>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</si>
  <si>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</si>
  <si>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</si>
  <si>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</si>
  <si>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</si>
  <si>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</si>
  <si>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</si>
  <si>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</si>
  <si>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</si>
  <si>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</si>
  <si>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</si>
  <si>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</si>
  <si>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</si>
  <si>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</si>
  <si>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</si>
  <si>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</si>
  <si>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</si>
  <si>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</si>
  <si>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</si>
  <si>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</si>
  <si>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</si>
  <si>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</si>
  <si>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</si>
  <si>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</si>
  <si>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</si>
  <si>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</si>
  <si>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</si>
  <si>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</si>
  <si>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</si>
  <si>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</si>
  <si>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</si>
  <si>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</si>
  <si>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</si>
  <si>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</si>
  <si>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</si>
  <si>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</si>
  <si>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</si>
  <si>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</si>
  <si>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</si>
  <si>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</si>
  <si>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</si>
  <si>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</si>
  <si>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</si>
  <si>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</si>
  <si>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</si>
  <si>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</si>
  <si>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</si>
  <si>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</si>
  <si>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</si>
  <si>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</si>
  <si>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</si>
  <si>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</si>
  <si>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</si>
  <si>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</si>
  <si>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</si>
  <si>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</si>
  <si>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</si>
  <si>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</si>
  <si>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</si>
  <si>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</si>
  <si>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</si>
  <si>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</si>
  <si>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</si>
  <si>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</si>
  <si>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</si>
  <si>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</si>
  <si>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</si>
  <si>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</si>
  <si>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</si>
  <si>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</si>
  <si>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</si>
  <si>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</si>
  <si>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</si>
  <si>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</si>
  <si>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</si>
  <si>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</si>
  <si>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</si>
  <si>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</si>
  <si>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</si>
  <si>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</si>
  <si>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</si>
  <si>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</si>
  <si>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</si>
  <si>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</si>
  <si>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</si>
  <si>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</si>
  <si>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</si>
  <si>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</si>
  <si>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</si>
  <si>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</si>
  <si>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</si>
  <si>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</si>
  <si>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</si>
  <si>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</si>
  <si>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</si>
  <si>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</si>
  <si>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</si>
  <si>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</si>
  <si>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</si>
  <si>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</si>
  <si>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</si>
  <si>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</si>
  <si>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</si>
  <si>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</si>
  <si>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</si>
  <si>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</si>
  <si>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</si>
  <si>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</si>
  <si>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</si>
  <si>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</si>
  <si>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</si>
  <si>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</si>
  <si>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</si>
  <si>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</si>
  <si>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</si>
  <si>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</si>
  <si>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</si>
  <si>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</si>
  <si>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</si>
  <si>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</si>
  <si>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</si>
  <si>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</si>
  <si>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</si>
  <si>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</si>
  <si>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</si>
  <si>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</si>
  <si>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</si>
  <si>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</si>
  <si>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</si>
  <si>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</si>
  <si>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</si>
  <si>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</si>
  <si>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</si>
  <si>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</si>
  <si>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</si>
  <si>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</si>
  <si>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</si>
  <si>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</si>
  <si>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</si>
  <si>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</si>
  <si>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</si>
  <si>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</si>
  <si>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</si>
  <si>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</si>
  <si>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</si>
  <si>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</si>
  <si>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</si>
  <si>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</si>
  <si>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</si>
  <si>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</si>
  <si>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</si>
  <si>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</si>
  <si>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</si>
  <si>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</si>
  <si>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</si>
  <si>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</si>
  <si>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</si>
  <si>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</si>
  <si>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</si>
  <si>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</si>
  <si>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</si>
  <si>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</si>
  <si>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</si>
  <si>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</si>
  <si>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</si>
  <si>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</si>
  <si>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</si>
  <si>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</si>
  <si>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</si>
  <si>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</si>
  <si>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</si>
  <si>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</si>
  <si>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</si>
  <si>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</si>
  <si>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</si>
  <si>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</si>
  <si>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</si>
  <si>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</si>
  <si>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</si>
  <si>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</si>
  <si>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</si>
  <si>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</si>
  <si>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</si>
  <si>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</si>
  <si>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</si>
  <si>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</si>
  <si>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</si>
  <si>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</si>
  <si>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</si>
  <si>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</si>
  <si>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</si>
  <si>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</si>
  <si>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</si>
  <si>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</si>
  <si>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</si>
  <si>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</si>
  <si>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</si>
  <si>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</si>
  <si>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</si>
  <si>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</si>
  <si>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</si>
  <si>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</si>
  <si>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</si>
  <si>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</si>
  <si>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</si>
  <si>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</si>
  <si>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</si>
  <si>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</si>
  <si>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</si>
  <si>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</si>
  <si>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</si>
  <si>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</si>
  <si>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</si>
  <si>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</si>
  <si>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</si>
  <si>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</si>
  <si>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</si>
  <si>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</si>
  <si>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</si>
  <si>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</si>
  <si>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</si>
  <si>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</si>
  <si>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</si>
  <si>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</si>
  <si>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</si>
  <si>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</si>
  <si>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</si>
  <si>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</si>
  <si>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</si>
  <si>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</si>
  <si>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</si>
  <si>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</si>
  <si>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</si>
  <si>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</si>
  <si>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</si>
  <si>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</si>
  <si>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</si>
  <si>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</si>
  <si>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</si>
  <si>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</si>
  <si>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</si>
  <si>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</si>
  <si>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</si>
  <si>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</si>
  <si>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</si>
  <si>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</si>
  <si>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</si>
  <si>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</si>
  <si>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</si>
  <si>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</si>
  <si>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</si>
  <si>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</si>
  <si>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</si>
  <si>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</si>
  <si>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</si>
  <si>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</si>
  <si>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</si>
  <si>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</si>
  <si>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</si>
  <si>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</si>
  <si>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</si>
  <si>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</si>
  <si>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</si>
  <si>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</si>
  <si>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</si>
  <si>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</si>
  <si>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</si>
  <si>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</si>
  <si>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</si>
  <si>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</si>
  <si>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</si>
  <si>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</si>
  <si>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</si>
  <si>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</si>
  <si>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</si>
  <si>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</si>
  <si>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</si>
  <si>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</si>
  <si>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</si>
  <si>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</si>
  <si>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</si>
  <si>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</si>
  <si>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</si>
  <si>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</si>
  <si>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</si>
  <si>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</si>
  <si>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</si>
  <si>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</si>
  <si>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</si>
  <si>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</si>
  <si>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</si>
  <si>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</si>
  <si>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</si>
  <si>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</si>
  <si>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</si>
  <si>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</si>
  <si>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</si>
  <si>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</si>
  <si>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</si>
  <si>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</si>
  <si>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</si>
  <si>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</si>
  <si>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</si>
  <si>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</si>
  <si>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</si>
  <si>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</si>
  <si>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</si>
  <si>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</si>
  <si>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</si>
  <si>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</si>
  <si>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</si>
  <si>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</si>
  <si>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</si>
  <si>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</si>
  <si>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</si>
  <si>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</si>
  <si>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</si>
  <si>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</si>
  <si>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</si>
  <si>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</si>
  <si>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</si>
  <si>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</si>
  <si>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</si>
  <si>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</si>
  <si>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</si>
  <si>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</si>
  <si>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</si>
  <si>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</si>
  <si>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</si>
  <si>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</si>
  <si>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</si>
  <si>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</si>
  <si>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</si>
  <si>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</si>
  <si>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</si>
  <si>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</si>
  <si>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</si>
  <si>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</si>
  <si>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</si>
  <si>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</si>
  <si>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</si>
  <si>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</si>
  <si>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</si>
  <si>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</si>
  <si>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</si>
  <si>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</si>
  <si>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</si>
  <si>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</si>
  <si>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</si>
  <si>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</si>
  <si>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</si>
  <si>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</si>
  <si>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</si>
  <si>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</si>
  <si>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</si>
  <si>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</si>
  <si>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</si>
  <si>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</si>
  <si>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</si>
  <si>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</si>
  <si>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</si>
  <si>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</si>
  <si>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</si>
  <si>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</si>
  <si>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</si>
  <si>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</si>
  <si>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</si>
  <si>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</si>
  <si>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</si>
  <si>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</si>
  <si>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</si>
  <si>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</si>
  <si>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</si>
  <si>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</si>
  <si>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</si>
  <si>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</si>
  <si>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</si>
  <si>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</si>
  <si>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</si>
  <si>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</si>
  <si>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</si>
  <si>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</si>
  <si>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</si>
  <si>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</si>
  <si>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</si>
  <si>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</si>
  <si>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</si>
  <si>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</si>
  <si>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</si>
  <si>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</si>
  <si>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</si>
  <si>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</si>
  <si>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</si>
  <si>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</si>
  <si>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</si>
  <si>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</si>
  <si>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</si>
  <si>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</si>
  <si>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</si>
  <si>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</si>
  <si>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</si>
  <si>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</si>
  <si>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</si>
  <si>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</si>
  <si>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</si>
  <si>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</si>
  <si>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</si>
  <si>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</si>
  <si>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</si>
  <si>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</si>
  <si>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</si>
  <si>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</si>
  <si>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</si>
  <si>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</si>
  <si>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</si>
  <si>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</si>
  <si>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</si>
  <si>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</si>
  <si>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</si>
  <si>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</si>
  <si>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</si>
  <si>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</si>
  <si>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</si>
  <si>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</si>
  <si>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</si>
  <si>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</si>
  <si>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</si>
  <si>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</si>
  <si>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</si>
  <si>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</si>
  <si>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</si>
  <si>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</si>
  <si>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</si>
  <si>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</si>
  <si>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</si>
  <si>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</si>
  <si>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</si>
  <si>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</si>
  <si>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</si>
  <si>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</si>
  <si>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</si>
  <si>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</si>
  <si>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</si>
  <si>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</si>
  <si>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</si>
  <si>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</si>
  <si>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</si>
  <si>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</si>
  <si>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</si>
  <si>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</si>
  <si>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</si>
  <si>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</si>
  <si>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</si>
  <si>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</si>
  <si>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</si>
  <si>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</si>
  <si>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</si>
  <si>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</si>
  <si>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</si>
  <si>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</si>
  <si>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</si>
  <si>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</si>
  <si>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</si>
  <si>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</si>
  <si>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</si>
  <si>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</si>
  <si>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</si>
  <si>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</si>
  <si>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</si>
  <si>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</si>
  <si>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</si>
  <si>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</si>
  <si>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</si>
  <si>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</si>
  <si>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</si>
  <si>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</si>
  <si>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</si>
  <si>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</si>
  <si>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</si>
  <si>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</si>
  <si>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</si>
  <si>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</si>
  <si>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</si>
  <si>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</si>
  <si>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</si>
  <si>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</si>
  <si>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</si>
  <si>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</si>
  <si>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</si>
  <si>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</si>
  <si>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</si>
  <si>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</si>
  <si>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</si>
  <si>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</si>
  <si>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</si>
  <si>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</si>
  <si>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</si>
  <si>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</si>
  <si>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</si>
  <si>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</si>
  <si>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</si>
  <si>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</si>
  <si>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</si>
  <si>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</si>
  <si>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</si>
  <si>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</si>
  <si>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</si>
  <si>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</si>
  <si>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</si>
  <si>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</si>
  <si>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</si>
  <si>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</si>
  <si>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</si>
  <si>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</si>
  <si>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</si>
  <si>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</si>
  <si>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</si>
  <si>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</si>
  <si>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</si>
  <si>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</si>
  <si>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</si>
  <si>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</si>
  <si>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</si>
  <si>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</si>
  <si>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</si>
  <si>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</si>
  <si>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</si>
  <si>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</si>
  <si>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</si>
  <si>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</si>
  <si>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</si>
  <si>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</si>
  <si>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</si>
  <si>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</si>
  <si>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</si>
  <si>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</si>
  <si>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</si>
  <si>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</si>
  <si>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</si>
  <si>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</si>
  <si>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</si>
  <si>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</si>
  <si>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</si>
  <si>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</si>
  <si>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</si>
  <si>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</si>
  <si>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</si>
  <si>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</si>
  <si>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</si>
  <si>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</si>
  <si>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</si>
  <si>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</si>
  <si>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</si>
  <si>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</si>
  <si>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</si>
  <si>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</si>
  <si>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</si>
  <si>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</si>
  <si>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</si>
  <si>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</si>
  <si>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</si>
  <si>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</si>
  <si>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</si>
  <si>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</si>
  <si>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</si>
  <si>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</si>
  <si>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</si>
  <si>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</si>
  <si>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</si>
  <si>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</si>
  <si>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</si>
  <si>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</si>
  <si>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</si>
  <si>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</si>
  <si>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</si>
  <si>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</si>
  <si>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</si>
  <si>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</si>
  <si>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</si>
  <si>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</si>
  <si>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</si>
  <si>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</si>
  <si>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</si>
  <si>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</si>
  <si>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</si>
  <si>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</si>
  <si>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</si>
  <si>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</si>
  <si>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</si>
  <si>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</si>
  <si>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</si>
  <si>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</si>
  <si>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</si>
  <si>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</si>
  <si>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</si>
  <si>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</si>
  <si>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</si>
  <si>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</si>
  <si>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</si>
  <si>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</si>
  <si>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</si>
  <si>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</si>
  <si>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</si>
  <si>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</si>
  <si>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</si>
  <si>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</si>
  <si>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</si>
  <si>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</si>
  <si>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</si>
  <si>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</si>
  <si>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</si>
  <si>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</si>
  <si>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</si>
  <si>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</si>
  <si>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</si>
  <si>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</si>
  <si>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</si>
  <si>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</si>
  <si>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</si>
  <si>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</si>
  <si>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</si>
  <si>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</si>
  <si>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</si>
  <si>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</si>
  <si>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</si>
  <si>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</si>
  <si>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</si>
  <si>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</si>
  <si>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</si>
  <si>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</si>
  <si>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</si>
  <si>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</si>
  <si>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</si>
  <si>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</si>
  <si>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</si>
  <si>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</si>
  <si>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</si>
  <si>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</si>
  <si>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</si>
  <si>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</si>
  <si>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</si>
  <si>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</si>
  <si>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</si>
  <si>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</si>
  <si>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</si>
  <si>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</si>
  <si>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</si>
  <si>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</si>
  <si>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</si>
  <si>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</si>
  <si>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</si>
  <si>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</si>
  <si>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</si>
  <si>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</si>
  <si>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</si>
  <si>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</si>
  <si>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</si>
  <si>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</si>
  <si>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</si>
  <si>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</si>
  <si>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</si>
  <si>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</si>
  <si>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</si>
  <si>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</si>
  <si>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</si>
  <si>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</si>
  <si>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</si>
  <si>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</si>
  <si>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</si>
  <si>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</si>
  <si>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</si>
  <si>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</si>
  <si>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</si>
  <si>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</si>
  <si>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</si>
  <si>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</si>
  <si>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</si>
  <si>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</si>
  <si>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</si>
  <si>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</si>
  <si>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</si>
  <si>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</si>
  <si>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</si>
  <si>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</si>
  <si>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</si>
  <si>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</si>
  <si>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</si>
  <si>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</si>
  <si>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</si>
  <si>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</si>
  <si>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</si>
  <si>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</si>
  <si>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</si>
  <si>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</si>
  <si>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</si>
  <si>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</si>
  <si>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</si>
  <si>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</si>
  <si>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</si>
  <si>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</si>
  <si>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</si>
  <si>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</si>
  <si>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</si>
  <si>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</si>
  <si>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</si>
  <si>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</si>
  <si>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</si>
  <si>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</si>
  <si>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</si>
  <si>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</si>
  <si>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</si>
  <si>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</si>
  <si>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</si>
  <si>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</si>
  <si>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</si>
  <si>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</si>
  <si>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</si>
  <si>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</si>
  <si>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</si>
  <si>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</si>
  <si>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</si>
  <si>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</si>
  <si>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</si>
  <si>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</si>
  <si>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</si>
  <si>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</si>
  <si>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</si>
  <si>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</si>
  <si>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</si>
  <si>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</si>
  <si>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</si>
  <si>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</si>
  <si>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</si>
  <si>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</si>
  <si>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</si>
  <si>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</si>
  <si>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</si>
  <si>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</si>
  <si>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</si>
  <si>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</si>
  <si>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</si>
  <si>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</si>
  <si>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</si>
  <si>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</si>
  <si>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</si>
  <si>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</si>
  <si>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</si>
  <si>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</si>
  <si>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</si>
  <si>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</si>
  <si>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</si>
  <si>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</si>
  <si>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</si>
  <si>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</si>
  <si>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</si>
  <si>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</si>
  <si>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</si>
  <si>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</si>
  <si>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</si>
  <si>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</si>
  <si>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</si>
  <si>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</si>
  <si>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</si>
  <si>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</si>
  <si>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</si>
  <si>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</si>
  <si>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</si>
  <si>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</si>
  <si>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</si>
  <si>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</si>
  <si>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</si>
  <si>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</si>
  <si>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</si>
  <si>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</si>
  <si>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</si>
  <si>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</si>
  <si>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</si>
  <si>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</si>
  <si>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</si>
  <si>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</si>
  <si>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</si>
  <si>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</si>
  <si>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</si>
  <si>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</si>
  <si>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</si>
  <si>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</si>
  <si>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</si>
  <si>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</si>
  <si>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</si>
  <si>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</si>
  <si>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</si>
  <si>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</si>
  <si>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</si>
  <si>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</si>
  <si>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</si>
  <si>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</si>
  <si>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</si>
  <si>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</si>
  <si>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</si>
  <si>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</si>
  <si>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</si>
  <si>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</si>
  <si>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</si>
  <si>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</si>
  <si>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</si>
  <si>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</si>
  <si>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</si>
  <si>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</si>
  <si>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</si>
  <si>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</si>
  <si>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</si>
  <si>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</si>
  <si>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</si>
  <si>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</si>
  <si>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</si>
  <si>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</si>
  <si>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</si>
  <si>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</si>
  <si>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</si>
  <si>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</si>
  <si>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</si>
  <si>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</si>
  <si>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</si>
  <si>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</si>
  <si>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</si>
  <si>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</si>
  <si>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</si>
  <si>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</si>
  <si>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</si>
  <si>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</si>
  <si>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</si>
  <si>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</si>
  <si>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</si>
  <si>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</si>
  <si>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</si>
  <si>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</si>
  <si>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</si>
  <si>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</si>
  <si>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</si>
  <si>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</si>
  <si>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</si>
  <si>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</si>
  <si>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</si>
  <si>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</si>
  <si>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</si>
  <si>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</si>
  <si>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</si>
  <si>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</si>
  <si>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</si>
  <si>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</si>
  <si>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</si>
  <si>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</si>
  <si>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</si>
  <si>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</si>
  <si>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</si>
  <si>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</si>
  <si>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</si>
  <si>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</si>
  <si>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</si>
  <si>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</si>
  <si>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</si>
  <si>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</si>
  <si>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</si>
  <si>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</si>
  <si>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</si>
  <si>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</si>
  <si>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</si>
  <si>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</si>
  <si>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</si>
  <si>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</si>
  <si>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</si>
  <si>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</si>
  <si>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</si>
  <si>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</si>
  <si>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</si>
  <si>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</si>
  <si>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</si>
  <si>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</si>
  <si>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</si>
  <si>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</si>
  <si>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</si>
  <si>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</si>
  <si>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</si>
  <si>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</si>
  <si>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</si>
  <si>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</si>
  <si>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</si>
  <si>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</si>
  <si>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</si>
  <si>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</si>
  <si>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</si>
  <si>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</si>
  <si>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</si>
  <si>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</si>
  <si>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</si>
  <si>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</si>
  <si>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</si>
  <si>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</si>
  <si>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</si>
  <si>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</si>
  <si>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</si>
  <si>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</si>
  <si>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</si>
  <si>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</si>
  <si>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</si>
  <si>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</si>
  <si>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</si>
  <si>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</si>
  <si>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</si>
  <si>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</si>
  <si>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</si>
  <si>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</si>
  <si>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</si>
  <si>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</si>
  <si>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</si>
  <si>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</si>
  <si>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</si>
  <si>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</si>
  <si>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</si>
  <si>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</si>
  <si>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</si>
  <si>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</si>
  <si>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</si>
  <si>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</si>
  <si>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</si>
  <si>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</si>
  <si>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</si>
  <si>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</si>
  <si>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</si>
  <si>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</si>
  <si>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</si>
  <si>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</si>
  <si>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</si>
  <si>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</si>
  <si>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</si>
  <si>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</si>
  <si>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</si>
  <si>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</si>
  <si>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</si>
  <si>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</si>
  <si>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</si>
  <si>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</si>
  <si>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</si>
  <si>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</si>
  <si>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</si>
  <si>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</si>
  <si>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</si>
  <si>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</si>
  <si>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</si>
  <si>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</si>
  <si>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</si>
  <si>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</si>
  <si>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</si>
  <si>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</si>
  <si>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</si>
  <si>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</si>
  <si>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</si>
  <si>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</si>
  <si>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</si>
  <si>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</si>
  <si>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</si>
  <si>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</si>
  <si>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</si>
  <si>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</si>
  <si>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</si>
  <si>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</si>
  <si>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</si>
  <si>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</si>
  <si>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</si>
  <si>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</si>
  <si>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</si>
  <si>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</si>
  <si>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</si>
  <si>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</si>
  <si>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</si>
  <si>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</si>
  <si>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</si>
  <si>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</si>
  <si>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</si>
  <si>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</si>
  <si>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</si>
  <si>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</si>
  <si>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</si>
  <si>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</si>
  <si>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</si>
  <si>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</si>
  <si>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</si>
  <si>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</si>
  <si>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</si>
  <si>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</si>
  <si>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</si>
  <si>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</si>
  <si>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</si>
  <si>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</si>
  <si>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</si>
  <si>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</si>
  <si>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</si>
  <si>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</si>
  <si>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</si>
  <si>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</si>
  <si>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</si>
  <si>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</si>
  <si>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</si>
  <si>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</si>
  <si>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</si>
  <si>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</si>
  <si>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</si>
  <si>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</si>
  <si>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</si>
  <si>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</si>
  <si>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</si>
  <si>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</si>
  <si>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</si>
  <si>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</si>
  <si>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</si>
  <si>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</si>
  <si>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</si>
  <si>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</si>
  <si>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</si>
  <si>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</si>
  <si>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</si>
  <si>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</si>
  <si>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</si>
  <si>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</si>
  <si>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</si>
  <si>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</si>
  <si>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</si>
  <si>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</si>
  <si>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</si>
  <si>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</si>
  <si>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</si>
  <si>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</si>
  <si>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</si>
  <si>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</si>
  <si>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</si>
  <si>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</si>
  <si>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</si>
  <si>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</si>
  <si>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</si>
  <si>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</si>
  <si>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</si>
  <si>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</si>
  <si>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</si>
  <si>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</si>
  <si>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</si>
  <si>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</si>
  <si>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</si>
  <si>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</si>
  <si>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</si>
  <si>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</si>
  <si>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</si>
  <si>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</si>
  <si>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</si>
  <si>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</si>
  <si>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</si>
  <si>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</si>
  <si>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</si>
  <si>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</si>
  <si>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</si>
  <si>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</si>
  <si>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</si>
  <si>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</si>
  <si>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</si>
  <si>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</si>
  <si>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</si>
  <si>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</si>
  <si>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</si>
  <si>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</si>
  <si>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</si>
  <si>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</si>
  <si>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</si>
  <si>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</si>
  <si>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</si>
  <si>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</si>
  <si>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</si>
  <si>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</si>
  <si>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</si>
  <si>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</si>
  <si>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</si>
  <si>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</si>
  <si>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</si>
  <si>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</si>
  <si>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</si>
  <si>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</si>
  <si>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</si>
  <si>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</si>
  <si>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</si>
  <si>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</si>
  <si>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</si>
  <si>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</si>
  <si>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</si>
  <si>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</si>
  <si>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</si>
  <si>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</si>
  <si>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</si>
  <si>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</si>
  <si>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</si>
  <si>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</si>
  <si>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</si>
  <si>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</si>
  <si>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</si>
  <si>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</si>
  <si>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</si>
  <si>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</si>
  <si>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</si>
  <si>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</si>
  <si>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</si>
  <si>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</si>
  <si>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</si>
  <si>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</si>
  <si>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</si>
  <si>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</si>
  <si>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</si>
  <si>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</si>
  <si>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</si>
  <si>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</si>
  <si>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</si>
  <si>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</si>
  <si>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</si>
  <si>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</si>
  <si>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</si>
  <si>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</si>
  <si>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</si>
  <si>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</si>
  <si>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</si>
  <si>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</si>
  <si>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</si>
  <si>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</si>
  <si>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</si>
  <si>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</si>
  <si>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</si>
  <si>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</si>
  <si>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</si>
  <si>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</si>
  <si>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</si>
  <si>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</si>
  <si>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</si>
  <si>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</si>
  <si>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</si>
  <si>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</si>
  <si>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</si>
  <si>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</si>
  <si>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</si>
  <si>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</si>
  <si>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</si>
  <si>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</si>
  <si>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</si>
  <si>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</si>
  <si>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</si>
  <si>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</si>
  <si>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</si>
  <si>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</si>
  <si>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</si>
  <si>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</si>
  <si>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</si>
  <si>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</si>
  <si>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</si>
  <si>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</si>
  <si>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</si>
  <si>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</si>
  <si>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</si>
  <si>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</si>
  <si>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</si>
  <si>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</si>
  <si>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</si>
  <si>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</si>
  <si>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</si>
  <si>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</si>
  <si>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</si>
  <si>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</si>
  <si>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</si>
  <si>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</si>
  <si>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</si>
  <si>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</si>
  <si>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</si>
  <si>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</si>
  <si>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</si>
  <si>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</si>
  <si>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</si>
  <si>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</si>
  <si>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</si>
  <si>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</si>
  <si>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</si>
  <si>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</si>
  <si>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</si>
  <si>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</si>
  <si>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</si>
  <si>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</si>
  <si>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</si>
  <si>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</si>
  <si>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</si>
  <si>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</si>
  <si>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</si>
  <si>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</si>
  <si>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</si>
  <si>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</si>
  <si>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</si>
  <si>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</si>
  <si>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</si>
  <si>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</si>
  <si>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</si>
  <si>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</si>
  <si>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</si>
  <si>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</si>
  <si>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</si>
  <si>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</si>
  <si>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</si>
  <si>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</si>
  <si>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</si>
  <si>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</si>
  <si>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</si>
  <si>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</si>
  <si>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</si>
  <si>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</si>
  <si>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</si>
  <si>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</si>
  <si>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</si>
  <si>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</si>
  <si>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</si>
  <si>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</si>
  <si>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</si>
  <si>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</si>
  <si>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</si>
  <si>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</si>
  <si>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</si>
  <si>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</si>
  <si>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</si>
  <si>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</si>
  <si>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</si>
  <si>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</si>
  <si>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</si>
  <si>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</si>
  <si>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</si>
  <si>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</si>
  <si>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</si>
  <si>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</si>
  <si>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</si>
  <si>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</si>
  <si>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</si>
  <si>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</si>
  <si>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</si>
  <si>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</si>
  <si>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</si>
  <si>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</si>
  <si>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</si>
  <si>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</si>
  <si>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</si>
  <si>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</si>
  <si>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</si>
  <si>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</si>
  <si>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</si>
  <si>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</si>
  <si>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</si>
  <si>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</si>
  <si>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</si>
  <si>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</si>
  <si>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</si>
  <si>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</si>
  <si>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</si>
  <si>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</si>
  <si>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</si>
  <si>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</si>
  <si>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</si>
  <si>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</si>
  <si>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</si>
  <si>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</si>
  <si>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</si>
  <si>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</si>
  <si>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</si>
  <si>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</si>
  <si>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</si>
  <si>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</si>
  <si>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</si>
  <si>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</si>
  <si>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</si>
  <si>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</si>
  <si>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</si>
  <si>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</si>
  <si>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</si>
  <si>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</si>
  <si>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</si>
  <si>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</si>
  <si>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</si>
  <si>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</si>
  <si>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</si>
  <si>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</si>
  <si>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</si>
  <si>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</si>
  <si>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</si>
  <si>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</si>
  <si>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</si>
  <si>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</si>
  <si>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</si>
  <si>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</si>
  <si>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</si>
  <si>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</si>
  <si>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</si>
  <si>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</si>
  <si>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</si>
  <si>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</si>
  <si>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</si>
  <si>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</si>
  <si>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</si>
  <si>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</si>
  <si>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</si>
  <si>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</si>
  <si>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</si>
  <si>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</si>
  <si>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</si>
  <si>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</si>
  <si>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</si>
  <si>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</si>
  <si>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</si>
  <si>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</si>
  <si>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</si>
  <si>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</si>
  <si>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</si>
  <si>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</si>
  <si>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</si>
  <si>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</si>
  <si>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</si>
  <si>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</si>
  <si>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</si>
  <si>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</si>
  <si>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</si>
  <si>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</si>
  <si>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</si>
  <si>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</si>
  <si>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</si>
  <si>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</si>
  <si>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</si>
  <si>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</si>
  <si>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</si>
  <si>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</si>
  <si>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</si>
  <si>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</si>
  <si>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</si>
  <si>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</si>
  <si>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</si>
  <si>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</si>
  <si>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</si>
  <si>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</si>
  <si>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</si>
  <si>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</si>
  <si>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</si>
  <si>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</si>
  <si>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</si>
  <si>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</si>
  <si>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</si>
  <si>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</si>
  <si>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</si>
  <si>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</si>
  <si>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</si>
  <si>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</si>
  <si>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</si>
  <si>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</si>
  <si>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</si>
  <si>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</si>
  <si>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</si>
  <si>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</si>
  <si>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</si>
  <si>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</si>
  <si>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</si>
  <si>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</si>
  <si>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</si>
  <si>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</si>
  <si>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</si>
  <si>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</si>
  <si>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</si>
  <si>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</si>
  <si>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</si>
  <si>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</si>
  <si>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</si>
  <si>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</si>
  <si>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</si>
  <si>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</si>
  <si>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</si>
  <si>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</si>
  <si>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</si>
  <si>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</si>
  <si>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</si>
  <si>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</si>
  <si>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</si>
  <si>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</si>
  <si>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</si>
  <si>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</si>
  <si>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</si>
  <si>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</si>
  <si>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</si>
  <si>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</si>
  <si>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</si>
  <si>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</si>
  <si>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</si>
  <si>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</si>
  <si>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</si>
  <si>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</si>
  <si>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</si>
  <si>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</si>
  <si>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</si>
  <si>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</si>
  <si>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</si>
  <si>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</si>
  <si>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</si>
  <si>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</si>
  <si>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</si>
  <si>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</si>
  <si>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</si>
  <si>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</si>
  <si>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</si>
  <si>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</si>
  <si>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</si>
  <si>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</si>
  <si>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</si>
  <si>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</si>
  <si>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</si>
  <si>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</si>
  <si>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</si>
  <si>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</si>
  <si>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</si>
  <si>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</si>
  <si>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</si>
  <si>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</si>
  <si>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</si>
  <si>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</si>
  <si>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</si>
  <si>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</si>
  <si>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</si>
  <si>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</si>
  <si>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</si>
  <si>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</si>
  <si>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</si>
  <si>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</si>
  <si>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</si>
  <si>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</si>
  <si>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</si>
  <si>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</si>
  <si>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</si>
  <si>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</si>
  <si>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</si>
  <si>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</si>
  <si>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</si>
  <si>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</si>
  <si>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</si>
  <si>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</si>
  <si>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</si>
  <si>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</si>
  <si>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</si>
  <si>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</si>
  <si>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</si>
  <si>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</si>
  <si>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</si>
  <si>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</si>
  <si>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</si>
  <si>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</si>
  <si>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</si>
  <si>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</si>
  <si>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</si>
  <si>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</si>
  <si>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</si>
  <si>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</si>
  <si>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</si>
  <si>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</si>
  <si>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</si>
  <si>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</si>
  <si>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</si>
  <si>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</si>
  <si>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</si>
  <si>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</si>
  <si>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</si>
  <si>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</si>
  <si>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</si>
  <si>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</si>
  <si>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</si>
  <si>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</si>
  <si>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</si>
  <si>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</si>
  <si>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</si>
  <si>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</si>
  <si>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</si>
  <si>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</si>
  <si>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</si>
  <si>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</si>
  <si>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</si>
  <si>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</si>
  <si>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</si>
  <si>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</si>
  <si>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</si>
  <si>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</si>
  <si>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</si>
  <si>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</si>
  <si>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</si>
  <si>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</si>
  <si>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</si>
  <si>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</si>
  <si>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</si>
  <si>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</si>
  <si>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</si>
  <si>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</si>
  <si>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</si>
  <si>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</si>
  <si>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</si>
  <si>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</si>
  <si>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</si>
  <si>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</si>
  <si>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</si>
  <si>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</si>
  <si>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</si>
  <si>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</si>
  <si>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</si>
  <si>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</si>
  <si>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</si>
  <si>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</si>
  <si>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</si>
  <si>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</si>
  <si>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</si>
  <si>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</si>
  <si>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</si>
  <si>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</si>
  <si>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</si>
  <si>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</si>
  <si>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</si>
  <si>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</si>
  <si>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</si>
  <si>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</si>
  <si>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</si>
  <si>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</si>
  <si>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</si>
  <si>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</si>
  <si>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</si>
  <si>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</si>
  <si>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</si>
  <si>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</si>
  <si>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</si>
  <si>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</si>
  <si>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</si>
  <si>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</si>
  <si>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</si>
  <si>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</si>
  <si>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</si>
  <si>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</si>
  <si>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</si>
  <si>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</si>
  <si>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</si>
  <si>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</si>
  <si>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</si>
  <si>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</si>
  <si>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</si>
  <si>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</si>
  <si>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</si>
  <si>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</si>
  <si>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</si>
  <si>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</si>
  <si>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</si>
  <si>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</si>
  <si>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</si>
  <si>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</si>
  <si>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</si>
  <si>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</si>
  <si>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</si>
  <si>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</si>
  <si>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</si>
  <si>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</si>
  <si>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</si>
  <si>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</si>
  <si>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</si>
  <si>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</si>
  <si>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</si>
  <si>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</si>
  <si>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</si>
  <si>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</si>
  <si>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</si>
  <si>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</si>
  <si>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</si>
  <si>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</si>
  <si>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</si>
  <si>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</si>
  <si>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</si>
  <si>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</si>
  <si>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</si>
  <si>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</si>
  <si>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</si>
  <si>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</si>
  <si>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</si>
  <si>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</si>
  <si>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</si>
  <si>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</si>
  <si>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</si>
  <si>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</si>
  <si>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</si>
  <si>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</si>
  <si>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</si>
  <si>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</si>
  <si>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</si>
  <si>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</si>
  <si>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</si>
  <si>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</si>
  <si>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</si>
  <si>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</si>
  <si>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</si>
  <si>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</si>
  <si>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</si>
  <si>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</si>
  <si>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</si>
  <si>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</si>
  <si>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</si>
  <si>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</si>
  <si>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</si>
  <si>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</si>
  <si>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</si>
  <si>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</si>
  <si>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</si>
  <si>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</si>
  <si>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</si>
  <si>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</si>
  <si>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</si>
  <si>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</si>
  <si>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</si>
  <si>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</si>
  <si>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</si>
  <si>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</si>
  <si>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</si>
  <si>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</si>
  <si>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</si>
  <si>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</si>
  <si>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</si>
  <si>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</si>
  <si>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</si>
  <si>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</si>
  <si>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</si>
  <si>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</si>
  <si>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</si>
  <si>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</si>
  <si>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</si>
  <si>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</si>
  <si>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</si>
  <si>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</si>
  <si>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</si>
  <si>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</si>
  <si>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</si>
  <si>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</si>
  <si>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</si>
  <si>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</si>
  <si>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</si>
  <si>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</si>
  <si>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</si>
  <si>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</si>
  <si>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</si>
  <si>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</si>
  <si>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</si>
  <si>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</si>
  <si>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</si>
  <si>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</si>
  <si>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</si>
  <si>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</si>
  <si>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</si>
  <si>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</si>
  <si>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</si>
  <si>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</si>
  <si>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</si>
  <si>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</si>
  <si>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</si>
  <si>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</si>
  <si>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</si>
  <si>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</si>
  <si>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</si>
  <si>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</si>
  <si>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</si>
  <si>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</si>
  <si>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</si>
  <si>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</si>
  <si>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</si>
  <si>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</si>
  <si>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</si>
  <si>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</si>
  <si>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</si>
  <si>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</si>
  <si>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</si>
  <si>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</si>
  <si>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</si>
  <si>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</si>
  <si>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</si>
  <si>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</si>
  <si>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</si>
  <si>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</si>
  <si>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</si>
  <si>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</si>
  <si>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</si>
  <si>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</si>
  <si>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</si>
  <si>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</si>
  <si>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</si>
  <si>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</si>
  <si>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</si>
  <si>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</si>
  <si>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</si>
  <si>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</si>
  <si>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</si>
  <si>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</si>
  <si>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</si>
  <si>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</si>
  <si>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</si>
  <si>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</si>
  <si>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</si>
  <si>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</si>
  <si>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</si>
  <si>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</si>
  <si>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</si>
  <si>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</si>
  <si>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</si>
  <si>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</si>
  <si>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</si>
  <si>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</si>
  <si>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</si>
  <si>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</si>
  <si>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</si>
  <si>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</si>
  <si>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</si>
  <si>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</si>
  <si>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</si>
  <si>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</si>
  <si>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</si>
  <si>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</si>
  <si>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</si>
  <si>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</si>
  <si>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</si>
  <si>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</si>
  <si>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</si>
  <si>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</si>
  <si>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</si>
  <si>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</si>
  <si>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</si>
  <si>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</si>
  <si>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</si>
  <si>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</si>
  <si>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</si>
  <si>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</si>
  <si>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</si>
  <si>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</si>
  <si>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</si>
  <si>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</si>
  <si>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</si>
  <si>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</si>
  <si>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</si>
  <si>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</si>
  <si>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</si>
  <si>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</si>
  <si>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</si>
  <si>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</si>
  <si>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</si>
  <si>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</si>
  <si>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</si>
  <si>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</si>
  <si>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</si>
  <si>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</si>
  <si>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</si>
  <si>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</si>
  <si>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</si>
  <si>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</si>
  <si>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</si>
  <si>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</si>
  <si>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</si>
  <si>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</si>
  <si>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</si>
  <si>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</si>
  <si>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</si>
  <si>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</si>
  <si>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</si>
  <si>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</si>
  <si>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</si>
  <si>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</si>
  <si>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</si>
  <si>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</si>
  <si>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</si>
  <si>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</si>
  <si>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</si>
  <si>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</si>
  <si>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</si>
  <si>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</si>
  <si>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</si>
  <si>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</si>
  <si>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</si>
  <si>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</si>
  <si>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</si>
  <si>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</si>
  <si>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</si>
  <si>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</si>
  <si>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</si>
  <si>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</si>
  <si>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</si>
  <si>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</si>
  <si>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</si>
  <si>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</si>
  <si>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</si>
  <si>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</si>
  <si>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</si>
  <si>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</si>
  <si>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</si>
  <si>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</si>
  <si>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</si>
  <si>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</si>
  <si>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</si>
  <si>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</si>
  <si>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</si>
  <si>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</si>
  <si>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</si>
  <si>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</si>
  <si>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</si>
  <si>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</si>
  <si>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</si>
  <si>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</si>
  <si>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</si>
  <si>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</si>
  <si>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</si>
  <si>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</si>
  <si>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</si>
  <si>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</si>
  <si>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</si>
  <si>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</si>
  <si>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</si>
  <si>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</si>
  <si>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</si>
  <si>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</si>
  <si>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</si>
  <si>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</si>
  <si>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</si>
  <si>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</si>
  <si>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</si>
  <si>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</si>
  <si>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</si>
  <si>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</si>
  <si>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</si>
  <si>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</si>
  <si>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</si>
  <si>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</si>
  <si>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</si>
  <si>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</si>
  <si>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</si>
  <si>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</si>
  <si>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</si>
  <si>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</si>
  <si>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</si>
  <si>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</si>
  <si>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</si>
  <si>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</si>
  <si>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</si>
  <si>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</si>
  <si>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</si>
  <si>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</si>
  <si>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</si>
  <si>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</si>
  <si>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</si>
  <si>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</si>
  <si>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</si>
  <si>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</si>
  <si>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</si>
  <si>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</si>
  <si>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</si>
  <si>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</si>
  <si>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</si>
  <si>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</si>
  <si>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</si>
  <si>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</si>
  <si>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</si>
  <si>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</si>
  <si>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</si>
  <si>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</si>
  <si>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</si>
  <si>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</si>
  <si>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</si>
  <si>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</si>
  <si>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</si>
  <si>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</si>
  <si>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</si>
  <si>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</si>
  <si>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</si>
  <si>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</si>
  <si>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</si>
  <si>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</si>
  <si>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</si>
  <si>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</si>
  <si>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</si>
  <si>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</si>
  <si>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</si>
  <si>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</si>
  <si>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</si>
  <si>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</si>
  <si>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</si>
  <si>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</si>
  <si>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</si>
  <si>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</si>
  <si>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</si>
  <si>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</si>
  <si>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</si>
  <si>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</si>
  <si>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</si>
  <si>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</si>
  <si>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</si>
  <si>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</si>
  <si>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</si>
  <si>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</si>
  <si>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</si>
  <si>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</si>
  <si>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</si>
  <si>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</si>
  <si>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</si>
  <si>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</si>
  <si>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</si>
  <si>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</si>
  <si>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</si>
  <si>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</si>
  <si>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</si>
  <si>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</si>
  <si>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</si>
  <si>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</si>
  <si>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</si>
  <si>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</si>
  <si>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</si>
  <si>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</si>
  <si>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</si>
  <si>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</si>
  <si>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</si>
  <si>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</si>
  <si>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</si>
  <si>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</si>
  <si>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</si>
  <si>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</si>
  <si>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</si>
  <si>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</si>
  <si>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</si>
  <si>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</si>
  <si>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</si>
  <si>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</si>
  <si>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</si>
  <si>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</si>
  <si>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</si>
  <si>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</si>
  <si>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</si>
  <si>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</si>
  <si>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</si>
  <si>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</si>
  <si>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</si>
  <si>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</si>
  <si>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</si>
  <si>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</si>
  <si>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</si>
  <si>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</si>
  <si>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</si>
  <si>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</si>
  <si>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</si>
  <si>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</si>
  <si>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</si>
  <si>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</si>
  <si>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</si>
  <si>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</si>
  <si>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</si>
  <si>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</si>
  <si>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</si>
  <si>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</si>
  <si>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</si>
  <si>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</si>
  <si>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</si>
  <si>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</si>
  <si>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</si>
  <si>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</si>
  <si>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</si>
  <si>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</si>
  <si>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</si>
  <si>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</si>
  <si>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</si>
  <si>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</si>
  <si>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</si>
  <si>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</si>
  <si>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</si>
  <si>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</si>
  <si>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</si>
  <si>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</si>
  <si>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</si>
  <si>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</si>
  <si>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</si>
  <si>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</si>
  <si>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</si>
  <si>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</si>
  <si>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</si>
  <si>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</si>
  <si>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</si>
  <si>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</si>
  <si>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</si>
  <si>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</si>
  <si>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</si>
  <si>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</si>
  <si>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</si>
  <si>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</si>
  <si>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</si>
  <si>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</si>
  <si>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</si>
  <si>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</si>
  <si>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</si>
  <si>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</si>
  <si>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</si>
  <si>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</si>
  <si>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</si>
  <si>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</si>
  <si>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</si>
  <si>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</si>
  <si>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</si>
  <si>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</si>
  <si>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</si>
  <si>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</si>
  <si>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</si>
  <si>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</si>
  <si>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</si>
  <si>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</si>
  <si>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</si>
  <si>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</si>
  <si>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</si>
  <si>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</si>
  <si>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</si>
  <si>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</si>
  <si>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</si>
  <si>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</si>
  <si>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</si>
  <si>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</si>
  <si>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</si>
  <si>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</si>
  <si>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</si>
  <si>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</si>
  <si>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</si>
  <si>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</si>
  <si>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</si>
  <si>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</si>
  <si>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</si>
  <si>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</si>
  <si>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</si>
  <si>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</si>
  <si>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</si>
  <si>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</si>
  <si>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</si>
  <si>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</si>
  <si>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</si>
  <si>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</si>
  <si>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</si>
  <si>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</si>
  <si>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</si>
  <si>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</si>
  <si>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</si>
  <si>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</si>
  <si>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</si>
  <si>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</si>
  <si>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</si>
  <si>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</si>
  <si>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</si>
  <si>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</si>
  <si>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</si>
  <si>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</si>
  <si>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</si>
  <si>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</si>
  <si>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</si>
  <si>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</si>
  <si>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</si>
  <si>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</si>
  <si>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</si>
  <si>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</si>
  <si>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</si>
  <si>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</si>
  <si>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</si>
  <si>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</si>
  <si>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</si>
  <si>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</si>
  <si>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</si>
  <si>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</si>
  <si>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</si>
  <si>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</si>
  <si>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</si>
  <si>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</si>
  <si>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</si>
  <si>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</si>
  <si>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</si>
  <si>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</si>
  <si>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</si>
  <si>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</si>
  <si>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</si>
  <si>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</si>
  <si>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</si>
  <si>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</si>
  <si>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</si>
  <si>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</si>
  <si>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</si>
  <si>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</si>
  <si>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</si>
  <si>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</si>
  <si>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</si>
  <si>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</si>
  <si>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</si>
  <si>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</si>
  <si>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</si>
  <si>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</si>
  <si>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</si>
  <si>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</si>
  <si>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</si>
  <si>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</si>
  <si>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</si>
  <si>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</si>
  <si>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</si>
  <si>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</si>
  <si>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</si>
  <si>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</si>
  <si>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</si>
  <si>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</si>
  <si>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</si>
  <si>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</si>
  <si>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</si>
  <si>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</si>
  <si>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</si>
  <si>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</si>
  <si>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</si>
  <si>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</si>
  <si>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</si>
  <si>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</si>
  <si>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</si>
  <si>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</si>
  <si>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</si>
  <si>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</si>
  <si>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</si>
  <si>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</si>
  <si>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</si>
  <si>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</si>
  <si>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</si>
  <si>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</si>
  <si>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</si>
  <si>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</si>
  <si>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</si>
  <si>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</si>
  <si>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</si>
  <si>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</si>
  <si>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</si>
  <si>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</si>
  <si>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</si>
  <si>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</si>
  <si>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</si>
  <si>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</si>
  <si>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</si>
  <si>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</si>
  <si>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</si>
  <si>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</si>
  <si>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</si>
  <si>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</si>
  <si>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</si>
  <si>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</si>
  <si>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</si>
  <si>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</si>
  <si>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</si>
  <si>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</si>
  <si>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</si>
  <si>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</si>
  <si>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</si>
  <si>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</si>
  <si>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</si>
  <si>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</si>
  <si>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</si>
  <si>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</si>
  <si>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</si>
  <si>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</si>
  <si>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</si>
  <si>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</si>
  <si>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</si>
  <si>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</si>
  <si>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</si>
  <si>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</si>
  <si>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</si>
  <si>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</si>
  <si>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</si>
  <si>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</si>
  <si>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</si>
  <si>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</si>
  <si>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</si>
  <si>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</si>
  <si>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</si>
  <si>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</si>
  <si>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</si>
  <si>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</si>
  <si>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</si>
  <si>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</si>
  <si>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</si>
  <si>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</si>
  <si>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</si>
  <si>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</si>
  <si>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</si>
  <si>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</si>
  <si>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</si>
  <si>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</si>
  <si>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</si>
  <si>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</si>
  <si>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</si>
  <si>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</si>
  <si>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</si>
  <si>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</si>
  <si>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</si>
  <si>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</si>
  <si>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</si>
  <si>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</si>
  <si>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</si>
  <si>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</si>
  <si>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</si>
  <si>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</si>
  <si>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</si>
  <si>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</si>
  <si>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</si>
  <si>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</si>
  <si>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</si>
  <si>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</si>
  <si>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</si>
  <si>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</si>
  <si>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</si>
  <si>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</si>
  <si>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</si>
  <si>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</si>
  <si>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</si>
  <si>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</si>
  <si>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</si>
  <si>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</si>
  <si>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</si>
  <si>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</si>
  <si>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</si>
  <si>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</si>
  <si>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</si>
  <si>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</si>
  <si>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</si>
  <si>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</si>
  <si>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</si>
  <si>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</si>
  <si>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</si>
  <si>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</si>
  <si>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</si>
  <si>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</si>
  <si>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</si>
  <si>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</si>
  <si>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</si>
  <si>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</si>
  <si>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</si>
  <si>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</si>
  <si>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</si>
  <si>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</si>
  <si>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</si>
  <si>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</si>
  <si>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</si>
  <si>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</si>
  <si>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</si>
  <si>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</si>
  <si>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</si>
  <si>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</si>
  <si>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</si>
  <si>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</si>
  <si>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</si>
  <si>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</si>
  <si>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</si>
  <si>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</si>
  <si>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</si>
  <si>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</si>
  <si>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</si>
  <si>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</si>
  <si>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</si>
  <si>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</si>
  <si>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</si>
  <si>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</si>
  <si>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</si>
  <si>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</si>
  <si>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</si>
  <si>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</si>
  <si>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</si>
  <si>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</si>
  <si>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</si>
  <si>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</si>
  <si>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</si>
  <si>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</si>
  <si>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</si>
  <si>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</si>
  <si>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</si>
  <si>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</si>
  <si>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</si>
  <si>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</si>
  <si>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</si>
  <si>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</si>
  <si>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</si>
  <si>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</si>
  <si>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</si>
  <si>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</si>
  <si>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</si>
  <si>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</si>
  <si>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</si>
  <si>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</si>
  <si>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</si>
  <si>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</si>
  <si>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</si>
  <si>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</si>
  <si>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</si>
  <si>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</si>
  <si>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</si>
  <si>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</si>
  <si>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</si>
  <si>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</si>
  <si>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</si>
  <si>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</si>
  <si>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</si>
  <si>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</si>
  <si>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</si>
  <si>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</si>
  <si>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</si>
  <si>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</si>
  <si>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</si>
  <si>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</si>
  <si>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</si>
  <si>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</si>
  <si>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</si>
  <si>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</si>
  <si>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</si>
  <si>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</si>
  <si>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</si>
  <si>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</si>
  <si>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</si>
  <si>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</si>
  <si>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</si>
  <si>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</si>
  <si>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</si>
  <si>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</si>
  <si>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</si>
  <si>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</si>
  <si>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</si>
  <si>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</si>
  <si>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</si>
  <si>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</si>
  <si>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</si>
  <si>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</si>
  <si>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</si>
  <si>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</si>
  <si>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</si>
  <si>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</si>
  <si>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</si>
  <si>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</si>
  <si>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</si>
  <si>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</si>
  <si>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</si>
  <si>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</si>
  <si>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</si>
  <si>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</si>
  <si>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</si>
  <si>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</si>
  <si>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</si>
  <si>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</si>
  <si>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</si>
  <si>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</si>
  <si>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</si>
  <si>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</si>
  <si>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</si>
  <si>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</si>
  <si>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</si>
  <si>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</si>
  <si>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</si>
  <si>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</si>
  <si>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</si>
  <si>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</si>
  <si>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</si>
  <si>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</si>
  <si>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</si>
  <si>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</si>
  <si>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</si>
  <si>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</si>
  <si>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</si>
  <si>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</si>
  <si>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</si>
  <si>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</si>
  <si>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</si>
  <si>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</si>
  <si>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</si>
  <si>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</si>
  <si>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</si>
  <si>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</si>
  <si>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</si>
  <si>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</si>
  <si>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</si>
  <si>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</si>
  <si>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</si>
  <si>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</si>
  <si>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</si>
  <si>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</si>
  <si>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</si>
  <si>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</si>
  <si>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</si>
  <si>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</si>
  <si>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</si>
  <si>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</si>
  <si>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</si>
  <si>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</si>
  <si>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</si>
  <si>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</si>
  <si>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</si>
  <si>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</si>
  <si>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</si>
  <si>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</si>
  <si>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</si>
  <si>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</si>
  <si>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</si>
  <si>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</si>
  <si>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</si>
  <si>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</si>
  <si>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</si>
  <si>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</si>
  <si>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</si>
  <si>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</si>
  <si>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</si>
  <si>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</si>
  <si>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</si>
  <si>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</si>
  <si>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</si>
  <si>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</si>
  <si>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</si>
  <si>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</si>
  <si>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</si>
  <si>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</si>
  <si>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</si>
  <si>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</si>
  <si>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</si>
  <si>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</si>
  <si>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</si>
  <si>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</si>
  <si>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</si>
  <si>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</si>
  <si>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</si>
  <si>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</si>
  <si>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</si>
  <si>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</si>
  <si>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</si>
  <si>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</si>
  <si>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</si>
  <si>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</si>
  <si>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</si>
  <si>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</si>
  <si>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</si>
  <si>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</si>
  <si>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</si>
  <si>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</si>
  <si>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</si>
  <si>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</si>
  <si>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</si>
  <si>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</si>
  <si>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</si>
  <si>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</si>
  <si>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</si>
  <si>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</si>
  <si>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</si>
  <si>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</si>
  <si>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</si>
  <si>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</si>
  <si>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</si>
  <si>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</si>
  <si>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</si>
  <si>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</si>
  <si>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</si>
  <si>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</si>
  <si>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</si>
  <si>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</si>
  <si>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</si>
  <si>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</si>
  <si>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</si>
  <si>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</si>
  <si>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</si>
  <si>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</si>
  <si>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</si>
  <si>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</si>
  <si>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</si>
  <si>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</si>
  <si>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</si>
  <si>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</si>
  <si>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</si>
  <si>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</si>
  <si>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</si>
  <si>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</si>
  <si>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</si>
  <si>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</si>
  <si>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</si>
  <si>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</si>
  <si>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</si>
  <si>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</si>
  <si>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</si>
  <si>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</si>
  <si>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</si>
  <si>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</si>
  <si>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</si>
  <si>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</si>
  <si>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</si>
  <si>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</si>
  <si>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</si>
  <si>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</si>
  <si>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</si>
  <si>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</si>
  <si>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</si>
  <si>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</si>
  <si>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</si>
  <si>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</si>
  <si>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</si>
  <si>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</si>
  <si>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</si>
  <si>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</si>
  <si>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</si>
  <si>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</si>
  <si>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</si>
  <si>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</si>
  <si>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</si>
  <si>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</si>
  <si>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</si>
  <si>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</si>
  <si>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</si>
  <si>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</si>
  <si>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</si>
  <si>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</si>
  <si>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</si>
  <si>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</si>
  <si>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</si>
  <si>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</si>
  <si>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</si>
  <si>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</si>
  <si>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</si>
  <si>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</si>
  <si>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</si>
  <si>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</si>
  <si>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</si>
  <si>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</si>
  <si>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</si>
  <si>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</si>
  <si>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</si>
  <si>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</si>
  <si>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</si>
  <si>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</si>
  <si>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</si>
  <si>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</si>
  <si>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</si>
  <si>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</si>
  <si>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</si>
  <si>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</si>
  <si>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</si>
  <si>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</si>
  <si>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</si>
  <si>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</si>
  <si>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</si>
  <si>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</si>
  <si>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</si>
  <si>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</si>
  <si>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</si>
  <si>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</si>
  <si>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</si>
  <si>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</si>
  <si>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</si>
  <si>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</si>
  <si>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</si>
  <si>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</si>
  <si>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</si>
  <si>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</si>
  <si>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</si>
  <si>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</si>
  <si>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</si>
  <si>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</si>
  <si>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</si>
  <si>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</si>
  <si>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</si>
  <si>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</si>
  <si>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</si>
  <si>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</si>
  <si>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</si>
  <si>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</si>
  <si>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</si>
  <si>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</si>
  <si>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</si>
  <si>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</si>
  <si>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</si>
  <si>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</si>
  <si>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</si>
  <si>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</si>
  <si>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</si>
  <si>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</si>
  <si>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</si>
  <si>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</si>
  <si>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</si>
  <si>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</si>
  <si>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</si>
  <si>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</si>
  <si>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</si>
  <si>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</si>
  <si>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</si>
  <si>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</si>
  <si>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</si>
  <si>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</si>
  <si>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</si>
  <si>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</si>
  <si>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</si>
  <si>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</si>
  <si>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</si>
  <si>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</si>
  <si>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</si>
  <si>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</si>
  <si>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</si>
  <si>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</si>
  <si>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</si>
  <si>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</si>
  <si>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</si>
  <si>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</si>
  <si>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</si>
  <si>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</si>
  <si>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</si>
  <si>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</si>
  <si>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</si>
  <si>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</si>
  <si>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</si>
  <si>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</si>
  <si>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</si>
  <si>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</si>
  <si>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</si>
  <si>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</si>
  <si>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</si>
  <si>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</si>
  <si>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</si>
  <si>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</si>
  <si>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</si>
  <si>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</si>
  <si>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</si>
  <si>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</si>
  <si>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</si>
  <si>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</si>
  <si>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</si>
  <si>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</si>
  <si>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</si>
  <si>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</si>
  <si>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</si>
  <si>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</si>
  <si>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</si>
  <si>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</si>
  <si>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</si>
  <si>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</si>
  <si>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</si>
  <si>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</si>
  <si>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</si>
  <si>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</si>
  <si>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</si>
  <si>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</si>
  <si>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</si>
  <si>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</si>
  <si>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</si>
  <si>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</si>
  <si>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</si>
  <si>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</si>
  <si>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</si>
  <si>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</si>
  <si>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</si>
  <si>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</si>
  <si>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</si>
  <si>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</si>
  <si>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</si>
  <si>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</si>
  <si>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</si>
  <si>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</si>
  <si>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</si>
  <si>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</si>
  <si>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</si>
  <si>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</si>
  <si>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</si>
  <si>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</si>
  <si>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</si>
  <si>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</si>
  <si>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</si>
  <si>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</si>
  <si>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</si>
  <si>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</si>
  <si>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</si>
  <si>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</si>
  <si>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</si>
  <si>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</si>
  <si>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</si>
  <si>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</si>
  <si>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</si>
  <si>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</si>
  <si>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</si>
  <si>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</si>
  <si>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</si>
  <si>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</si>
  <si>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</si>
  <si>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</si>
  <si>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</si>
  <si>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</si>
  <si>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</si>
  <si>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</si>
  <si>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</si>
  <si>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</si>
  <si>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</si>
  <si>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</si>
  <si>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</si>
  <si>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</si>
  <si>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</si>
  <si>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</si>
  <si>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</si>
  <si>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</si>
  <si>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</si>
  <si>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</si>
  <si>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</si>
  <si>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</si>
  <si>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</si>
  <si>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</si>
  <si>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</si>
  <si>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</si>
  <si>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</si>
  <si>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</si>
  <si>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</si>
  <si>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</si>
  <si>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</si>
  <si>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</si>
  <si>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</si>
  <si>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</si>
  <si>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</si>
  <si>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</si>
  <si>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</si>
  <si>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</si>
  <si>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</si>
  <si>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</si>
  <si>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</si>
  <si>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</si>
  <si>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</si>
  <si>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</si>
  <si>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</si>
  <si>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</si>
  <si>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</si>
  <si>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</si>
  <si>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</si>
  <si>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</si>
  <si>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</si>
  <si>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</si>
  <si>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</si>
  <si>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</si>
  <si>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</si>
  <si>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</si>
  <si>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</si>
  <si>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</si>
  <si>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</si>
  <si>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</si>
  <si>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</si>
  <si>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</si>
  <si>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</si>
  <si>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</si>
  <si>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</si>
  <si>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</si>
  <si>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</si>
  <si>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</si>
  <si>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</si>
  <si>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</si>
  <si>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</si>
  <si>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</si>
  <si>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</si>
  <si>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</si>
  <si>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</si>
  <si>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</si>
  <si>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</si>
  <si>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</si>
  <si>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</si>
  <si>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</si>
  <si>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</si>
  <si>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</si>
  <si>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</si>
  <si>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</si>
  <si>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</si>
  <si>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</si>
  <si>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</si>
  <si>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</si>
  <si>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</si>
  <si>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</si>
  <si>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</si>
  <si>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</si>
  <si>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</si>
  <si>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</si>
  <si>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</si>
  <si>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</si>
  <si>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</si>
  <si>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</si>
  <si>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</si>
  <si>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</si>
  <si>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</si>
  <si>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</si>
  <si>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</si>
  <si>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</si>
  <si>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</si>
  <si>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</si>
  <si>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</si>
  <si>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</si>
  <si>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</si>
  <si>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</si>
  <si>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</si>
  <si>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</si>
  <si>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</si>
  <si>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</si>
  <si>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</si>
  <si>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</si>
  <si>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</si>
  <si>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</si>
  <si>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</si>
  <si>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</si>
  <si>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</si>
  <si>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</si>
  <si>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</si>
  <si>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</si>
  <si>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</si>
  <si>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</si>
  <si>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</si>
  <si>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</si>
  <si>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</si>
  <si>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</si>
  <si>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</si>
  <si>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</si>
  <si>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</si>
  <si>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</si>
  <si>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</si>
  <si>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</si>
  <si>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</si>
  <si>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</si>
  <si>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</si>
  <si>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</si>
  <si>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</si>
  <si>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</si>
  <si>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</si>
  <si>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</si>
  <si>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</si>
  <si>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</si>
  <si>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</si>
  <si>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</si>
  <si>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</si>
  <si>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</si>
  <si>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</si>
  <si>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</si>
  <si>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</si>
  <si>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</si>
  <si>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</si>
  <si>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</si>
  <si>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</si>
  <si>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</si>
  <si>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</si>
  <si>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</si>
  <si>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</si>
  <si>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</si>
  <si>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</si>
  <si>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</si>
  <si>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</si>
  <si>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</si>
  <si>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</si>
  <si>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</si>
  <si>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</si>
  <si>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</si>
  <si>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</si>
  <si>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</si>
  <si>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</si>
  <si>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</si>
  <si>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</si>
  <si>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</si>
  <si>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</si>
  <si>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</si>
  <si>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</si>
  <si>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</si>
  <si>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</si>
  <si>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</si>
  <si>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</si>
  <si>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</si>
  <si>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</si>
  <si>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</si>
  <si>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</si>
  <si>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</si>
  <si>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</si>
  <si>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</si>
  <si>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</si>
  <si>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</si>
  <si>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</si>
  <si>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</si>
  <si>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</si>
  <si>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</si>
  <si>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</si>
  <si>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</si>
  <si>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</si>
  <si>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</si>
  <si>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</si>
  <si>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</si>
  <si>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</si>
  <si>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</si>
  <si>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</si>
  <si>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</si>
  <si>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</si>
  <si>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</si>
  <si>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</si>
  <si>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</si>
  <si>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</si>
  <si>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</si>
  <si>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</si>
  <si>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</si>
  <si>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</si>
  <si>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</si>
  <si>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</si>
  <si>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</si>
  <si>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</si>
  <si>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</si>
  <si>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</si>
  <si>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</si>
  <si>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</si>
  <si>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</si>
  <si>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</si>
  <si>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</si>
  <si>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</si>
  <si>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</si>
  <si>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</si>
  <si>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</si>
  <si>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</si>
  <si>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</si>
  <si>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</si>
  <si>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</si>
  <si>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</si>
  <si>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</si>
  <si>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</si>
  <si>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</si>
  <si>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</si>
  <si>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</si>
  <si>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</si>
  <si>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</si>
  <si>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</si>
  <si>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</si>
  <si>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</si>
  <si>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</si>
  <si>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</si>
  <si>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</si>
  <si>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</si>
  <si>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</si>
  <si>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</si>
  <si>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</si>
  <si>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</si>
  <si>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</si>
  <si>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</si>
  <si>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</si>
  <si>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</si>
  <si>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</si>
  <si>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</si>
  <si>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</si>
  <si>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</si>
  <si>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</si>
  <si>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</si>
  <si>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</si>
  <si>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</si>
  <si>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</si>
  <si>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</si>
  <si>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</si>
  <si>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</si>
  <si>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</si>
  <si>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</si>
  <si>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</si>
  <si>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</si>
  <si>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</si>
  <si>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</si>
  <si>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</si>
  <si>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</si>
  <si>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</si>
  <si>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</si>
  <si>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</si>
  <si>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</si>
  <si>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</si>
  <si>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</si>
  <si>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</si>
  <si>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</si>
  <si>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</si>
  <si>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</si>
  <si>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</si>
  <si>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</si>
  <si>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</si>
  <si>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</si>
  <si>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</si>
  <si>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</si>
  <si>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</si>
  <si>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</si>
  <si>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</si>
  <si>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</si>
  <si>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</si>
  <si>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</si>
  <si>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</si>
  <si>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</si>
  <si>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</si>
  <si>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</si>
  <si>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</si>
  <si>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</si>
  <si>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</si>
  <si>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</si>
  <si>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</si>
  <si>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</si>
  <si>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</si>
  <si>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</si>
  <si>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</si>
  <si>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</si>
  <si>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</si>
  <si>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</si>
  <si>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</si>
  <si>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</si>
  <si>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</si>
  <si>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</si>
  <si>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</si>
  <si>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</si>
  <si>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</si>
  <si>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</si>
  <si>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</si>
  <si>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</si>
  <si>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</si>
  <si>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</si>
  <si>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</si>
  <si>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</si>
  <si>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</si>
  <si>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</si>
  <si>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</si>
  <si>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</si>
  <si>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</si>
  <si>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</si>
  <si>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</si>
  <si>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</si>
  <si>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</si>
  <si>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</si>
  <si>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</si>
  <si>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</si>
  <si>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</si>
  <si>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</si>
  <si>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</si>
  <si>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</si>
  <si>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</si>
  <si>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</si>
  <si>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</si>
  <si>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</si>
  <si>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</si>
  <si>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</si>
  <si>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</si>
  <si>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</si>
  <si>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</si>
  <si>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</si>
  <si>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</si>
  <si>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</si>
  <si>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</si>
  <si>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</si>
  <si>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</si>
  <si>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</si>
  <si>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</si>
  <si>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</si>
  <si>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</si>
  <si>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</si>
  <si>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</si>
  <si>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</si>
  <si>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</si>
  <si>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</si>
  <si>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</si>
  <si>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</si>
  <si>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</si>
  <si>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</si>
  <si>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</si>
  <si>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</si>
  <si>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</si>
  <si>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</si>
  <si>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</si>
  <si>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</si>
  <si>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</si>
  <si>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</si>
  <si>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</si>
  <si>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</si>
  <si>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</si>
  <si>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</si>
  <si>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</si>
  <si>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</si>
  <si>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</si>
  <si>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</si>
  <si>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</si>
  <si>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</si>
  <si>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</si>
  <si>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</si>
  <si>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</si>
  <si>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</si>
  <si>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</si>
  <si>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</si>
  <si>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</si>
  <si>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</si>
  <si>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</si>
  <si>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</si>
  <si>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</si>
  <si>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</si>
  <si>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</si>
  <si>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</si>
  <si>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</si>
  <si>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</si>
  <si>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</si>
  <si>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</si>
  <si>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</si>
  <si>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</si>
  <si>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</si>
  <si>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</si>
  <si>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</si>
  <si>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</si>
  <si>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</si>
  <si>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</si>
  <si>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</si>
  <si>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</si>
  <si>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</si>
  <si>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</si>
  <si>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</si>
  <si>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</si>
  <si>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</si>
  <si>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</si>
  <si>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</si>
  <si>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</si>
  <si>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</si>
  <si>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</si>
  <si>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</si>
  <si>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</si>
  <si>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</si>
  <si>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</si>
  <si>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</si>
  <si>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</si>
  <si>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</si>
  <si>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</si>
  <si>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</si>
  <si>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</si>
  <si>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</si>
  <si>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</si>
  <si>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</si>
  <si>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</si>
  <si>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</si>
  <si>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</si>
  <si>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</si>
  <si>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</si>
  <si>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</si>
  <si>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</si>
  <si>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</si>
  <si>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</si>
  <si>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</si>
  <si>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</si>
  <si>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</si>
  <si>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</si>
  <si>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</si>
  <si>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</si>
  <si>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</si>
  <si>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</si>
  <si>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</si>
  <si>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</si>
  <si>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</si>
  <si>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</si>
  <si>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</si>
  <si>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</si>
  <si>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</si>
  <si>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</si>
  <si>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</si>
  <si>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</si>
  <si>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</si>
  <si>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</si>
  <si>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</si>
  <si>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</si>
  <si>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</si>
  <si>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</si>
  <si>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</si>
  <si>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</si>
  <si>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</si>
  <si>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</si>
  <si>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</si>
  <si>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</si>
  <si>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</si>
  <si>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</si>
  <si>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</si>
  <si>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</si>
  <si>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</si>
  <si>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</si>
  <si>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</si>
  <si>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</si>
  <si>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</si>
  <si>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</si>
  <si>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</si>
  <si>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</si>
  <si>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</si>
  <si>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</si>
  <si>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</si>
  <si>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</si>
  <si>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</si>
  <si>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</si>
  <si>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</si>
  <si>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</si>
  <si>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</si>
  <si>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</si>
  <si>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</si>
  <si>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</si>
  <si>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</si>
  <si>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</si>
  <si>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</si>
  <si>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</si>
  <si>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</si>
  <si>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</si>
  <si>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</si>
  <si>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</si>
  <si>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</si>
  <si>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</si>
  <si>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</si>
  <si>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</si>
  <si>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</si>
  <si>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</si>
  <si>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</si>
  <si>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</si>
  <si>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</si>
  <si>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</si>
  <si>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</si>
  <si>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</si>
  <si>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</si>
  <si>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</si>
  <si>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</si>
  <si>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</si>
  <si>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</si>
  <si>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</si>
  <si>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</si>
  <si>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</si>
  <si>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</si>
  <si>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</si>
  <si>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</si>
  <si>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</si>
  <si>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</si>
  <si>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</si>
  <si>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</si>
  <si>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</si>
  <si>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</si>
  <si>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</si>
  <si>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</si>
  <si>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</si>
  <si>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</si>
  <si>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</si>
  <si>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</si>
  <si>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</si>
  <si>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</si>
  <si>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</si>
  <si>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</si>
  <si>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</si>
  <si>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</si>
  <si>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</si>
  <si>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</si>
  <si>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</si>
  <si>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</si>
  <si>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</si>
  <si>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</si>
  <si>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</si>
  <si>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</si>
  <si>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</si>
  <si>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</si>
  <si>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</si>
  <si>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</si>
  <si>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</si>
  <si>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</si>
  <si>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</si>
  <si>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</si>
  <si>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</si>
  <si>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</si>
  <si>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</si>
  <si>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</si>
  <si>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</si>
  <si>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</si>
  <si>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</si>
  <si>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</si>
  <si>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</si>
  <si>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</si>
  <si>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</si>
  <si>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</si>
  <si>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</si>
  <si>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</si>
  <si>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</si>
  <si>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</si>
  <si>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</si>
  <si>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</si>
  <si>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</si>
  <si>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</si>
  <si>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</si>
  <si>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</si>
  <si>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</si>
  <si>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</si>
  <si>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</si>
  <si>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</si>
  <si>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</si>
  <si>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</si>
  <si>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</si>
  <si>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</si>
  <si>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</si>
  <si>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</si>
  <si>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</si>
  <si>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</si>
  <si>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</si>
  <si>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</si>
  <si>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</si>
  <si>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</si>
  <si>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</si>
  <si>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</si>
  <si>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</si>
  <si>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</si>
  <si>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</si>
  <si>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</si>
  <si>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</si>
  <si>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</si>
  <si>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</si>
  <si>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</si>
  <si>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</si>
  <si>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</si>
  <si>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</si>
  <si>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</si>
  <si>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</si>
  <si>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</si>
  <si>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</si>
  <si>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</si>
  <si>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</si>
  <si>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</si>
  <si>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</si>
  <si>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</si>
  <si>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</si>
  <si>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</si>
  <si>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</si>
  <si>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</si>
  <si>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</si>
  <si>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</si>
  <si>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</si>
  <si>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</si>
  <si>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</si>
  <si>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</si>
  <si>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</si>
  <si>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</si>
  <si>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</si>
  <si>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</si>
  <si>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</si>
  <si>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</si>
  <si>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</si>
  <si>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</si>
  <si>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</si>
  <si>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</si>
  <si>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</si>
  <si>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</si>
  <si>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</si>
  <si>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</si>
  <si>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</si>
  <si>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</si>
  <si>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</si>
  <si>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</si>
  <si>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</si>
  <si>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</si>
  <si>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</si>
  <si>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</si>
  <si>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</si>
  <si>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</si>
  <si>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</si>
  <si>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</si>
  <si>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</si>
  <si>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</si>
  <si>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</si>
  <si>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</si>
  <si>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</si>
  <si>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</si>
  <si>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</si>
  <si>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</si>
  <si>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</si>
  <si>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</si>
  <si>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</si>
  <si>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</si>
  <si>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</si>
  <si>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</si>
  <si>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</si>
  <si>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</si>
  <si>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</si>
  <si>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</si>
  <si>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</si>
  <si>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</si>
  <si>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</si>
  <si>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</si>
  <si>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</si>
  <si>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</si>
  <si>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</si>
  <si>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</si>
  <si>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</si>
  <si>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</si>
  <si>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</si>
  <si>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</si>
  <si>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</si>
  <si>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</si>
  <si>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</si>
  <si>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</si>
  <si>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</si>
  <si>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</si>
  <si>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</si>
  <si>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</si>
  <si>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</si>
  <si>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</si>
  <si>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</si>
  <si>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</si>
  <si>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</si>
  <si>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</si>
  <si>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</si>
  <si>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</si>
  <si>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</si>
  <si>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</si>
  <si>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</si>
  <si>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</si>
  <si>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</si>
  <si>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</si>
  <si>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</si>
  <si>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</si>
  <si>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</si>
  <si>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</si>
  <si>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</si>
  <si>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</si>
  <si>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</si>
  <si>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</si>
  <si>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</si>
  <si>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</si>
  <si>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</si>
  <si>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</si>
  <si>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</si>
  <si>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</si>
  <si>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</si>
  <si>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</si>
  <si>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</si>
  <si>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</si>
  <si>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</si>
  <si>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</si>
  <si>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</si>
  <si>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</si>
  <si>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</si>
  <si>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</si>
  <si>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</si>
  <si>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</si>
  <si>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</si>
  <si>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</si>
  <si>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</si>
  <si>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</si>
  <si>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</si>
  <si>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</si>
  <si>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</si>
  <si>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</si>
  <si>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</si>
  <si>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</si>
  <si>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</si>
  <si>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</si>
  <si>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</si>
  <si>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</si>
  <si>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</si>
  <si>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</si>
  <si>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</si>
  <si>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</si>
  <si>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</si>
  <si>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</si>
  <si>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</si>
  <si>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</si>
  <si>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</si>
  <si>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</si>
  <si>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</si>
  <si>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</si>
  <si>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</si>
  <si>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</si>
  <si>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</si>
  <si>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</si>
  <si>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</si>
  <si>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</si>
  <si>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</si>
  <si>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</si>
  <si>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</si>
  <si>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</si>
  <si>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</si>
  <si>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</si>
  <si>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</si>
  <si>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</si>
  <si>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</si>
  <si>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</si>
  <si>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</si>
  <si>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</si>
  <si>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</si>
  <si>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</si>
  <si>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</si>
  <si>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</si>
  <si>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</si>
  <si>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</si>
  <si>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</si>
  <si>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</si>
  <si>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</si>
  <si>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</si>
  <si>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</si>
  <si>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</si>
  <si>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</si>
  <si>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</si>
  <si>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</si>
  <si>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</si>
  <si>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</si>
  <si>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</si>
  <si>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</si>
  <si>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</si>
  <si>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</si>
  <si>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</si>
  <si>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</si>
  <si>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</si>
  <si>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</si>
  <si>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</si>
  <si>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</si>
  <si>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</si>
  <si>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</si>
  <si>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</si>
  <si>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</si>
  <si>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</si>
  <si>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</si>
  <si>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</si>
  <si>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</si>
  <si>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</si>
  <si>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</si>
  <si>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</si>
  <si>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</si>
  <si>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</si>
  <si>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</si>
  <si>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</si>
  <si>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</si>
  <si>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</si>
  <si>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</si>
  <si>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</si>
  <si>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</si>
  <si>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</si>
  <si>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</si>
  <si>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</si>
  <si>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</si>
  <si>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</si>
  <si>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</si>
  <si>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</si>
  <si>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</si>
  <si>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</si>
  <si>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</si>
  <si>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</si>
  <si>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</si>
  <si>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</si>
  <si>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</si>
  <si>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</si>
  <si>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</si>
  <si>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</si>
  <si>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</si>
  <si>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</si>
  <si>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</si>
  <si>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</si>
  <si>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</si>
  <si>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</si>
  <si>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</si>
  <si>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</si>
  <si>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</si>
  <si>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</si>
  <si>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</si>
  <si>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</si>
  <si>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</si>
  <si>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</si>
  <si>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</si>
  <si>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</si>
  <si>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</si>
  <si>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</si>
  <si>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</si>
  <si>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</si>
  <si>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</si>
  <si>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</si>
  <si>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</si>
  <si>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</si>
  <si>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</si>
  <si>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</si>
  <si>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</si>
  <si>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</si>
  <si>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</si>
  <si>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</si>
  <si>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</si>
  <si>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</si>
  <si>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</si>
  <si>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</si>
  <si>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</si>
  <si>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</si>
  <si>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</si>
  <si>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</si>
  <si>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</si>
  <si>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</si>
  <si>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</si>
  <si>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</si>
  <si>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</si>
  <si>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</si>
  <si>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</si>
  <si>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</si>
  <si>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</si>
  <si>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</si>
  <si>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</si>
  <si>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</si>
  <si>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</si>
  <si>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</si>
  <si>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</si>
  <si>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</si>
  <si>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</si>
  <si>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</si>
  <si>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</si>
  <si>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</si>
  <si>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</si>
  <si>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</si>
  <si>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</si>
  <si>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</si>
  <si>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</si>
  <si>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</si>
  <si>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</si>
  <si>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</si>
  <si>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</si>
  <si>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</si>
  <si>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</si>
  <si>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</si>
  <si>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</si>
  <si>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</si>
  <si>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</si>
  <si>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</si>
  <si>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</si>
  <si>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</si>
  <si>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</si>
  <si>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</si>
  <si>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</si>
  <si>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</si>
  <si>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</si>
  <si>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</si>
  <si>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</si>
  <si>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</si>
  <si>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</si>
  <si>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</si>
  <si>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</si>
  <si>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</si>
  <si>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</si>
  <si>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</si>
  <si>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</si>
  <si>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</si>
  <si>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</si>
  <si>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</si>
  <si>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</si>
  <si>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</si>
  <si>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</si>
  <si>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</si>
  <si>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</si>
  <si>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</si>
  <si>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</si>
  <si>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</si>
  <si>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</si>
  <si>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</si>
  <si>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</si>
  <si>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</si>
  <si>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</si>
  <si>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</si>
  <si>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</si>
  <si>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</si>
  <si>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</si>
  <si>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</si>
  <si>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</si>
  <si>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</si>
  <si>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</si>
  <si>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</si>
  <si>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</si>
  <si>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</si>
  <si>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</si>
  <si>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</si>
  <si>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</si>
  <si>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</si>
  <si>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</si>
  <si>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</si>
  <si>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</si>
  <si>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</si>
  <si>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</si>
  <si>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</si>
  <si>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</si>
  <si>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</si>
  <si>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</si>
  <si>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</si>
  <si>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</si>
  <si>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</si>
  <si>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</si>
  <si>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</si>
  <si>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</si>
  <si>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</si>
  <si>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</si>
  <si>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</si>
  <si>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</si>
  <si>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</si>
  <si>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</si>
  <si>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</si>
  <si>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</si>
  <si>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</si>
  <si>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</si>
  <si>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</si>
  <si>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</si>
  <si>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</si>
  <si>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</si>
  <si>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</si>
  <si>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</si>
  <si>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</si>
  <si>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</si>
  <si>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</si>
  <si>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</si>
  <si>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</si>
  <si>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</si>
  <si>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</si>
  <si>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</si>
  <si>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</si>
  <si>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</si>
  <si>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</si>
  <si>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</si>
  <si>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</si>
  <si>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</si>
  <si>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</si>
  <si>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</si>
  <si>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</si>
  <si>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</si>
  <si>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</si>
  <si>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</si>
  <si>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</si>
  <si>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</si>
  <si>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</si>
  <si>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</si>
  <si>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</si>
  <si>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</si>
  <si>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</si>
  <si>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</si>
  <si>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</si>
  <si>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</si>
  <si>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</si>
  <si>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</si>
  <si>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</si>
  <si>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</si>
  <si>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</si>
  <si>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</si>
  <si>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</si>
  <si>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</si>
  <si>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</si>
  <si>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</si>
  <si>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</si>
  <si>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</si>
  <si>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</si>
  <si>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</si>
  <si>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</si>
  <si>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</si>
  <si>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</si>
  <si>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</si>
  <si>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</si>
  <si>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</si>
  <si>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</si>
  <si>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</si>
  <si>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</si>
  <si>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</si>
  <si>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</si>
  <si>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</si>
  <si>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</si>
  <si>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</si>
  <si>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</si>
  <si>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</si>
  <si>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</si>
  <si>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</si>
  <si>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</si>
  <si>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</si>
  <si>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</si>
  <si>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</si>
  <si>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</si>
  <si>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</si>
  <si>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</si>
  <si>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</si>
  <si>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</si>
  <si>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</si>
  <si>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</si>
  <si>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</si>
  <si>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</si>
  <si>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</si>
  <si>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</si>
  <si>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</si>
  <si>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</si>
  <si>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</si>
  <si>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</si>
  <si>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</si>
  <si>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</si>
  <si>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</si>
  <si>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</si>
  <si>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</si>
  <si>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</si>
  <si>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</si>
  <si>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</si>
  <si>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</si>
  <si>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</si>
  <si>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</si>
  <si>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</si>
  <si>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</si>
  <si>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</si>
  <si>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</si>
  <si>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</si>
  <si>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</si>
  <si>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</si>
  <si>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</si>
  <si>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</si>
  <si>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</si>
  <si>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</si>
  <si>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</si>
  <si>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</si>
  <si>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</si>
  <si>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</si>
  <si>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</si>
  <si>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</si>
  <si>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</si>
  <si>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</si>
  <si>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</si>
  <si>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</si>
  <si>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</si>
  <si>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</si>
  <si>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</si>
  <si>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</si>
  <si>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</si>
  <si>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</si>
  <si>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</si>
  <si>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</si>
  <si>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</si>
  <si>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</si>
  <si>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</si>
  <si>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</si>
  <si>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</si>
  <si>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</si>
  <si>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</si>
  <si>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</si>
  <si>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</si>
  <si>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</si>
  <si>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</si>
  <si>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</si>
  <si>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</si>
  <si>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</si>
  <si>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</si>
  <si>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</si>
  <si>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</si>
  <si>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</si>
  <si>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</si>
  <si>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</si>
  <si>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</si>
  <si>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</si>
  <si>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</si>
  <si>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</si>
  <si>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</si>
  <si>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</si>
  <si>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</si>
  <si>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</si>
  <si>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</si>
  <si>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</si>
  <si>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</si>
  <si>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</si>
  <si>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</si>
  <si>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</si>
  <si>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</si>
  <si>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</si>
  <si>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</si>
  <si>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</si>
  <si>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</si>
  <si>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</si>
  <si>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</si>
  <si>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</si>
  <si>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</si>
  <si>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</si>
  <si>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</si>
  <si>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</si>
  <si>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</si>
  <si>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</si>
  <si>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</si>
  <si>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</si>
  <si>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</si>
  <si>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</si>
  <si>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</si>
  <si>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</si>
  <si>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</si>
  <si>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</si>
  <si>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</si>
  <si>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</si>
  <si>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</si>
  <si>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</si>
  <si>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</si>
  <si>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</si>
  <si>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</si>
  <si>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</si>
  <si>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</si>
  <si>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</si>
  <si>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</si>
  <si>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</si>
  <si>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</si>
  <si>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</si>
  <si>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</si>
  <si>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</si>
  <si>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</si>
  <si>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</si>
  <si>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</si>
  <si>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</si>
  <si>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</si>
  <si>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</si>
  <si>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</si>
  <si>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</si>
  <si>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</si>
  <si>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</si>
  <si>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</si>
  <si>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</si>
  <si>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</si>
  <si>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</si>
  <si>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</si>
  <si>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</si>
  <si>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</si>
  <si>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</si>
  <si>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</si>
  <si>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</si>
  <si>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</si>
  <si>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</si>
  <si>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</si>
  <si>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</si>
  <si>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</si>
  <si>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</si>
  <si>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</si>
  <si>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</si>
  <si>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</si>
  <si>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</si>
  <si>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</si>
  <si>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</si>
  <si>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</si>
  <si>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</si>
  <si>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</si>
  <si>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</si>
  <si>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</si>
  <si>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</si>
  <si>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</si>
  <si>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</si>
  <si>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</si>
  <si>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</si>
  <si>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</si>
  <si>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</si>
  <si>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</si>
  <si>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</si>
  <si>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</si>
  <si>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</si>
  <si>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</si>
  <si>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</si>
  <si>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</si>
  <si>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</si>
  <si>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</si>
  <si>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</si>
  <si>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</si>
  <si>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</si>
  <si>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</si>
  <si>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</si>
  <si>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</si>
  <si>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</si>
  <si>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</si>
  <si>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</si>
  <si>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</si>
  <si>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</si>
  <si>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</si>
  <si>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</si>
  <si>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</si>
  <si>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</si>
  <si>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</si>
  <si>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</si>
  <si>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</si>
  <si>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</si>
  <si>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</si>
  <si>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</si>
  <si>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</si>
  <si>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</si>
  <si>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</si>
  <si>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</si>
  <si>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</si>
  <si>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</si>
  <si>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</si>
  <si>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</si>
  <si>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</si>
  <si>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</si>
  <si>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</si>
  <si>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</si>
  <si>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</si>
  <si>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</si>
  <si>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</si>
  <si>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</si>
  <si>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</si>
  <si>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</si>
  <si>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</si>
  <si>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</si>
  <si>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</si>
  <si>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</si>
  <si>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</si>
  <si>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</si>
  <si>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</si>
  <si>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</si>
  <si>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</si>
  <si>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</si>
  <si>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</si>
  <si>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</si>
  <si>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</si>
  <si>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</si>
  <si>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</si>
  <si>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</si>
  <si>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</si>
  <si>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</si>
  <si>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</si>
  <si>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</si>
  <si>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</si>
  <si>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</si>
  <si>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</si>
  <si>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</si>
  <si>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</si>
  <si>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</si>
  <si>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</si>
  <si>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</si>
  <si>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</si>
  <si>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</si>
  <si>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</si>
  <si>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</si>
  <si>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</si>
  <si>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</si>
  <si>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</si>
  <si>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</si>
  <si>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</si>
  <si>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</si>
  <si>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</si>
  <si>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</si>
  <si>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</si>
  <si>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</si>
  <si>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</si>
  <si>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</si>
  <si>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</si>
  <si>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</si>
  <si>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</si>
  <si>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</si>
  <si>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</si>
  <si>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</si>
  <si>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</si>
  <si>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</si>
  <si>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</si>
  <si>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</si>
  <si>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</si>
  <si>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</si>
  <si>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</si>
  <si>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</si>
  <si>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</si>
  <si>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</si>
  <si>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</si>
  <si>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</si>
  <si>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</si>
  <si>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</si>
  <si>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</si>
  <si>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</si>
  <si>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</si>
  <si>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</si>
  <si>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</si>
  <si>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</si>
  <si>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</si>
  <si>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</si>
  <si>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</si>
  <si>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</si>
  <si>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</si>
  <si>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</si>
  <si>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</si>
  <si>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</si>
  <si>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</si>
  <si>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</si>
  <si>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</si>
  <si>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</si>
  <si>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</si>
  <si>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</si>
  <si>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</si>
  <si>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</si>
  <si>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</si>
  <si>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</si>
  <si>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</si>
  <si>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</si>
  <si>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</si>
  <si>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</si>
  <si>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</si>
  <si>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</si>
  <si>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</si>
  <si>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</si>
  <si>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</si>
  <si>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</si>
  <si>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</si>
  <si>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</si>
  <si>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</si>
  <si>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</si>
  <si>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</si>
  <si>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</si>
  <si>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</si>
  <si>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</si>
  <si>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</si>
  <si>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</si>
  <si>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</si>
  <si>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</si>
  <si>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</si>
  <si>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</si>
  <si>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</si>
  <si>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</si>
  <si>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</si>
  <si>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</si>
  <si>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</si>
  <si>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</si>
  <si>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</si>
  <si>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</si>
  <si>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</si>
  <si>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</si>
  <si>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</si>
  <si>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</si>
  <si>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</si>
  <si>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</si>
  <si>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</si>
  <si>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</si>
  <si>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</si>
  <si>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</si>
  <si>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</si>
  <si>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</si>
  <si>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</si>
  <si>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</si>
  <si>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</si>
  <si>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</si>
  <si>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</si>
  <si>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</si>
  <si>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</si>
  <si>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</si>
  <si>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</si>
  <si>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</si>
  <si>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</si>
  <si>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</si>
  <si>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</si>
  <si>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</si>
  <si>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</si>
  <si>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</si>
  <si>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</si>
  <si>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</si>
  <si>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</si>
  <si>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</si>
  <si>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</si>
  <si>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</si>
  <si>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</si>
  <si>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</si>
  <si>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</si>
  <si>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</si>
  <si>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</si>
  <si>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</si>
  <si>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</si>
  <si>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</si>
  <si>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</si>
  <si>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</si>
  <si>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</si>
  <si>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</si>
  <si>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</si>
  <si>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</si>
  <si>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</si>
  <si>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</si>
  <si>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</si>
  <si>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</si>
  <si>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</si>
  <si>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</si>
  <si>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</si>
  <si>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</si>
  <si>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</si>
  <si>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</si>
  <si>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</si>
  <si>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</si>
  <si>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</si>
  <si>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</si>
  <si>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</si>
  <si>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</si>
  <si>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</si>
  <si>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</si>
  <si>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</si>
  <si>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</si>
  <si>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</si>
  <si>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</si>
  <si>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</si>
  <si>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</si>
  <si>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</si>
  <si>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</si>
  <si>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</si>
  <si>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</si>
  <si>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</si>
  <si>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</si>
  <si>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</si>
  <si>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</si>
  <si>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</si>
  <si>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</si>
  <si>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</si>
  <si>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</si>
  <si>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</si>
  <si>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</si>
  <si>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</si>
  <si>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</si>
  <si>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</si>
  <si>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</si>
  <si>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</si>
  <si>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</si>
  <si>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</si>
  <si>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</si>
  <si>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</si>
  <si>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</si>
  <si>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</si>
  <si>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</si>
  <si>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</si>
  <si>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</si>
  <si>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</si>
  <si>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</si>
  <si>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</si>
  <si>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</si>
  <si>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</si>
  <si>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</si>
  <si>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</si>
  <si>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</si>
  <si>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</si>
  <si>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</si>
  <si>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</si>
  <si>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</si>
  <si>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</si>
  <si>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</si>
  <si>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</si>
  <si>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</si>
  <si>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</si>
  <si>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</si>
  <si>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</si>
  <si>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</si>
  <si>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</si>
  <si>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</si>
  <si>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</si>
  <si>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</si>
  <si>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</si>
  <si>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</si>
  <si>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</si>
  <si>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</si>
  <si>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</si>
  <si>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</si>
  <si>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</si>
  <si>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</si>
  <si>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</si>
  <si>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</si>
  <si>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</si>
  <si>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</si>
  <si>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</si>
  <si>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</si>
  <si>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</si>
  <si>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</si>
  <si>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</si>
  <si>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</si>
  <si>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</si>
  <si>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</si>
  <si>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</si>
  <si>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</si>
  <si>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</si>
  <si>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</si>
  <si>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</si>
  <si>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</si>
  <si>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</si>
  <si>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</si>
  <si>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</si>
  <si>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</si>
  <si>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</si>
  <si>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</si>
  <si>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</si>
  <si>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</si>
  <si>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</si>
  <si>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</si>
  <si>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</si>
  <si>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</si>
  <si>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</si>
  <si>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</si>
  <si>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</si>
  <si>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</si>
  <si>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</si>
  <si>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</si>
  <si>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</si>
  <si>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</si>
  <si>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</si>
  <si>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</si>
  <si>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</si>
  <si>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</si>
  <si>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</si>
  <si>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</si>
  <si>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</si>
  <si>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</si>
  <si>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</si>
  <si>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</si>
  <si>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</si>
  <si>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</si>
  <si>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</si>
  <si>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</si>
  <si>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</si>
  <si>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</si>
  <si>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</si>
  <si>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</si>
  <si>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</si>
  <si>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</si>
  <si>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</si>
  <si>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</si>
  <si>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</si>
  <si>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</si>
  <si>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</si>
  <si>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</si>
  <si>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</si>
  <si>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</si>
  <si>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</si>
  <si>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</si>
  <si>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</si>
  <si>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</si>
  <si>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</si>
  <si>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</si>
  <si>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</si>
  <si>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</si>
  <si>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</si>
  <si>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</si>
  <si>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</si>
  <si>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</si>
  <si>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</si>
  <si>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</si>
  <si>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</si>
  <si>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</si>
  <si>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</si>
  <si>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</si>
  <si>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</si>
  <si>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</si>
  <si>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</si>
  <si>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</si>
  <si>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</si>
  <si>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</si>
  <si>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</si>
  <si>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</si>
  <si>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</si>
  <si>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</si>
  <si>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</si>
  <si>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</si>
  <si>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</si>
  <si>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</si>
  <si>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</si>
  <si>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</si>
  <si>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</si>
  <si>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</si>
  <si>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</si>
  <si>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</si>
  <si>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</si>
  <si>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</si>
  <si>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</si>
  <si>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</si>
  <si>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</si>
  <si>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</si>
  <si>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</si>
  <si>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</si>
  <si>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</si>
  <si>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</si>
  <si>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</si>
  <si>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</si>
  <si>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</si>
  <si>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</si>
  <si>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</si>
  <si>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</si>
  <si>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</si>
  <si>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</si>
  <si>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</si>
  <si>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</si>
  <si>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</si>
  <si>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</si>
  <si>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</si>
  <si>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</si>
  <si>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</si>
  <si>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</si>
  <si>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</si>
  <si>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</si>
  <si>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</si>
  <si>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</si>
  <si>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</si>
  <si>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</si>
  <si>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</si>
  <si>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</si>
  <si>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</si>
  <si>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</si>
  <si>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</si>
  <si>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</si>
  <si>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</si>
  <si>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</si>
  <si>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</si>
  <si>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</si>
  <si>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</si>
  <si>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</si>
  <si>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</si>
  <si>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</si>
  <si>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</si>
  <si>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</si>
  <si>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</si>
  <si>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</si>
  <si>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</si>
  <si>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</si>
  <si>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</si>
  <si>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</si>
  <si>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</si>
  <si>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</si>
  <si>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</si>
  <si>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</si>
  <si>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</si>
  <si>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</si>
  <si>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</si>
  <si>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</si>
  <si>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</si>
  <si>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</si>
  <si>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</si>
  <si>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</si>
  <si>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</si>
  <si>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</si>
  <si>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</si>
  <si>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</si>
  <si>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</si>
  <si>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</si>
  <si>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</si>
  <si>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</si>
  <si>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</si>
  <si>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</si>
  <si>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</si>
  <si>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</si>
  <si>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</si>
  <si>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</si>
  <si>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</si>
  <si>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</si>
  <si>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</si>
  <si>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</si>
  <si>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</si>
  <si>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</si>
  <si>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</si>
  <si>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</si>
  <si>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</si>
  <si>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</si>
  <si>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</si>
  <si>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</si>
  <si>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</si>
  <si>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</si>
  <si>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</si>
  <si>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</si>
  <si>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</si>
  <si>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</si>
  <si>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</si>
  <si>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</si>
  <si>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</si>
  <si>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</si>
  <si>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</si>
  <si>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</si>
  <si>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</si>
  <si>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</si>
  <si>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</si>
  <si>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</si>
  <si>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</si>
  <si>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</si>
  <si>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</si>
  <si>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</si>
  <si>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</si>
  <si>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</si>
  <si>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</si>
  <si>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</si>
  <si>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</si>
  <si>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</si>
  <si>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</si>
  <si>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</si>
  <si>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</si>
  <si>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</si>
  <si>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</si>
  <si>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</si>
  <si>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</si>
  <si>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</si>
  <si>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</si>
  <si>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</si>
  <si>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</si>
  <si>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</si>
  <si>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</si>
  <si>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</si>
  <si>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</si>
  <si>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</si>
  <si>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</si>
  <si>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</si>
  <si>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</si>
  <si>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</si>
  <si>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</si>
  <si>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</si>
  <si>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</si>
  <si>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</si>
  <si>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</si>
  <si>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</si>
  <si>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</si>
  <si>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</si>
  <si>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</si>
  <si>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</si>
  <si>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</si>
  <si>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</si>
  <si>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</si>
  <si>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</si>
  <si>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</si>
  <si>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</si>
  <si>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</si>
  <si>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</si>
  <si>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</si>
  <si>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</si>
  <si>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</si>
  <si>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</si>
  <si>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</si>
  <si>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</si>
  <si>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</si>
  <si>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</si>
  <si>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</si>
  <si>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</si>
  <si>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</si>
  <si>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</si>
  <si>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</si>
  <si>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</si>
  <si>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</si>
  <si>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</si>
  <si>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</si>
  <si>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</si>
  <si>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</si>
  <si>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</si>
  <si>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</si>
  <si>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</si>
  <si>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</si>
  <si>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</si>
  <si>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</si>
  <si>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</si>
  <si>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</si>
  <si>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</si>
  <si>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</si>
  <si>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</si>
  <si>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</si>
  <si>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</si>
  <si>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</si>
  <si>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</si>
  <si>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</si>
  <si>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</si>
  <si>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</si>
  <si>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</si>
  <si>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</si>
  <si>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</si>
  <si>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</si>
  <si>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</si>
  <si>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</si>
  <si>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</si>
  <si>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</si>
  <si>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</si>
  <si>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</si>
  <si>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</si>
  <si>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</si>
  <si>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</si>
  <si>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</si>
  <si>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</si>
  <si>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</si>
  <si>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</si>
  <si>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</si>
  <si>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</si>
  <si>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</si>
  <si>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</si>
  <si>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</si>
  <si>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</si>
  <si>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</si>
  <si>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</si>
  <si>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</si>
  <si>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</si>
  <si>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</si>
  <si>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</si>
  <si>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</si>
  <si>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</si>
  <si>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</si>
  <si>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</si>
  <si>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</si>
  <si>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</si>
  <si>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</si>
  <si>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</si>
  <si>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</si>
  <si>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</si>
  <si>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</si>
  <si>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</si>
  <si>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</si>
  <si>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</si>
  <si>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</si>
  <si>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</si>
  <si>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</si>
  <si>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</si>
  <si>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</si>
  <si>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</si>
  <si>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</si>
  <si>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</si>
  <si>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</si>
  <si>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</si>
  <si>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</si>
  <si>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</si>
  <si>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</si>
  <si>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</si>
  <si>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</si>
  <si>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</si>
  <si>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</si>
  <si>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</si>
  <si>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</si>
  <si>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</si>
  <si>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</si>
  <si>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</si>
  <si>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</si>
  <si>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</si>
  <si>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</si>
  <si>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</si>
  <si>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</si>
  <si>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</si>
  <si>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</si>
  <si>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</si>
  <si>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</si>
  <si>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</si>
  <si>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</si>
  <si>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</si>
  <si>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</si>
  <si>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</si>
  <si>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</si>
  <si>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</si>
  <si>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</si>
  <si>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</si>
  <si>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</si>
  <si>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</si>
  <si>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</si>
  <si>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</si>
  <si>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</si>
  <si>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</si>
  <si>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</si>
  <si>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</si>
  <si>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</si>
  <si>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</si>
  <si>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</si>
  <si>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</si>
  <si>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</si>
  <si>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</si>
  <si>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</si>
  <si>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</si>
  <si>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</si>
  <si>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</si>
  <si>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</si>
  <si>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</si>
  <si>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</si>
  <si>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</si>
  <si>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</si>
  <si>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</si>
  <si>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</si>
  <si>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</si>
  <si>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</si>
  <si>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</si>
  <si>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</si>
  <si>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</si>
  <si>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</si>
  <si>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</si>
  <si>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</si>
  <si>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</si>
  <si>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</si>
  <si>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</si>
  <si>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</si>
  <si>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</si>
  <si>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</si>
  <si>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</si>
  <si>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</si>
  <si>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</si>
  <si>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</si>
  <si>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</si>
  <si>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</si>
  <si>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</si>
  <si>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</si>
  <si>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</si>
  <si>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</si>
  <si>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</si>
  <si>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</si>
  <si>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</si>
  <si>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</si>
  <si>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</si>
  <si>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</si>
  <si>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</si>
  <si>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</si>
  <si>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</si>
  <si>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</si>
  <si>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</si>
  <si>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</si>
  <si>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</si>
  <si>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</si>
  <si>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</si>
  <si>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</si>
  <si>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</si>
  <si>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</si>
  <si>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</si>
  <si>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</si>
  <si>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</si>
  <si>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</si>
  <si>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</si>
  <si>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</si>
  <si>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</si>
  <si>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</si>
  <si>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</si>
  <si>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</si>
  <si>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</si>
  <si>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</si>
  <si>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</si>
  <si>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</si>
  <si>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</si>
  <si>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</si>
  <si>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</si>
  <si>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</si>
  <si>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</si>
  <si>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</si>
  <si>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</si>
  <si>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</si>
  <si>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</si>
  <si>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</si>
  <si>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</si>
  <si>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</si>
  <si>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</si>
  <si>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</si>
  <si>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</si>
  <si>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</si>
  <si>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</si>
  <si>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</si>
  <si>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</si>
  <si>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</si>
  <si>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</si>
  <si>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</si>
  <si>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</si>
  <si>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</si>
  <si>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</si>
  <si>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</si>
  <si>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</si>
  <si>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</si>
  <si>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</si>
  <si>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</si>
  <si>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</si>
  <si>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</si>
  <si>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</si>
  <si>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</si>
  <si>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</si>
  <si>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</si>
  <si>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</si>
  <si>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</si>
  <si>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</si>
  <si>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</si>
  <si>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</si>
  <si>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</si>
  <si>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</si>
  <si>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</si>
  <si>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</si>
  <si>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</si>
  <si>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</si>
  <si>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</si>
  <si>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</si>
  <si>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</si>
  <si>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</si>
  <si>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</si>
  <si>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</si>
  <si>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</si>
  <si>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</si>
  <si>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</si>
  <si>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</si>
  <si>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</si>
  <si>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</si>
  <si>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</si>
  <si>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</si>
  <si>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</si>
  <si>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</si>
  <si>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</si>
  <si>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</si>
  <si>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</si>
  <si>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</si>
  <si>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</si>
  <si>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</si>
  <si>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</si>
  <si>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</si>
  <si>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</si>
  <si>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</si>
  <si>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</si>
  <si>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</si>
  <si>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</si>
  <si>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</si>
  <si>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</si>
  <si>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</si>
  <si>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</si>
  <si>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</si>
  <si>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</si>
  <si>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</si>
  <si>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</si>
  <si>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</si>
  <si>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</si>
  <si>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</si>
  <si>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</si>
  <si>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</si>
  <si>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</si>
  <si>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</si>
  <si>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</si>
  <si>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</si>
  <si>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</si>
  <si>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</si>
  <si>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</si>
  <si>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</si>
  <si>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</si>
  <si>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</si>
  <si>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</si>
  <si>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</si>
  <si>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</si>
  <si>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</si>
  <si>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</si>
  <si>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</si>
  <si>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</si>
  <si>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</si>
  <si>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</si>
  <si>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</si>
  <si>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</si>
  <si>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</si>
  <si>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</si>
  <si>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</si>
  <si>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</si>
  <si>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</si>
  <si>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</si>
  <si>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</si>
  <si>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</si>
  <si>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</si>
  <si>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</si>
  <si>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</si>
  <si>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</si>
  <si>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</si>
  <si>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</si>
  <si>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</si>
  <si>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</si>
  <si>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</si>
  <si>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</si>
  <si>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</si>
  <si>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</si>
  <si>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</si>
  <si>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</si>
  <si>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</si>
  <si>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</si>
  <si>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</si>
  <si>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</si>
  <si>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</si>
  <si>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</si>
  <si>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</si>
  <si>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</si>
  <si>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</si>
  <si>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</si>
  <si>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</si>
  <si>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</si>
  <si>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</si>
  <si>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</si>
  <si>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</si>
  <si>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</si>
  <si>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</si>
  <si>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</si>
  <si>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</si>
  <si>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</si>
  <si>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</si>
  <si>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</si>
  <si>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</si>
  <si>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</si>
  <si>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</si>
  <si>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</si>
  <si>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</si>
  <si>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</si>
  <si>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</si>
  <si>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</si>
  <si>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</si>
  <si>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</si>
  <si>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</si>
  <si>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</si>
  <si>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</si>
  <si>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</si>
  <si>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</si>
  <si>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</si>
  <si>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</si>
  <si>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</si>
  <si>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</si>
  <si>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</si>
  <si>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</si>
  <si>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</si>
  <si>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</si>
  <si>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</si>
  <si>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</si>
  <si>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</si>
  <si>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</si>
  <si>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</si>
  <si>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</si>
  <si>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</si>
  <si>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</si>
  <si>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</si>
  <si>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</si>
  <si>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</si>
  <si>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</si>
  <si>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</si>
  <si>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</si>
  <si>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</si>
  <si>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</si>
  <si>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</si>
  <si>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</si>
  <si>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</si>
  <si>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</si>
  <si>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</si>
  <si>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</si>
  <si>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</si>
  <si>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</si>
  <si>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</si>
  <si>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</si>
  <si>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</si>
  <si>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</si>
  <si>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</si>
  <si>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</si>
  <si>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</si>
  <si>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</si>
  <si>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</si>
  <si>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</si>
  <si>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</si>
  <si>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</si>
  <si>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</si>
  <si>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</si>
  <si>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</si>
  <si>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</si>
  <si>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</si>
  <si>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</si>
  <si>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</si>
  <si>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</si>
  <si>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</si>
  <si>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</si>
  <si>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</si>
  <si>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</si>
  <si>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</si>
  <si>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</si>
  <si>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</si>
  <si>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</si>
  <si>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</si>
  <si>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</si>
  <si>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</si>
  <si>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</si>
  <si>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</si>
  <si>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</si>
  <si>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</si>
  <si>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</si>
  <si>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</si>
  <si>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</si>
  <si>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</si>
  <si>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</si>
  <si>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</si>
  <si>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</si>
  <si>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</si>
  <si>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</si>
  <si>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</si>
  <si>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</si>
  <si>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</si>
  <si>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</si>
  <si>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</si>
  <si>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</si>
  <si>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</si>
  <si>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</si>
  <si>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</si>
  <si>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</si>
  <si>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</si>
  <si>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</si>
  <si>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</si>
  <si>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</si>
  <si>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</si>
  <si>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</si>
  <si>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</si>
  <si>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</si>
  <si>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</si>
  <si>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</si>
  <si>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</si>
  <si>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</si>
  <si>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</si>
  <si>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</si>
  <si>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</si>
  <si>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</si>
  <si>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</si>
  <si>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</si>
  <si>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</si>
  <si>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</si>
  <si>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</si>
  <si>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</si>
  <si>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</si>
  <si>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</si>
  <si>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</si>
  <si>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</si>
  <si>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</si>
  <si>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</si>
  <si>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</si>
  <si>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</si>
  <si>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</si>
  <si>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</si>
  <si>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</si>
  <si>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</si>
  <si>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</si>
  <si>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</si>
  <si>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</si>
  <si>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</si>
  <si>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</si>
  <si>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</si>
  <si>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</si>
  <si>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</si>
  <si>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</si>
  <si>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</si>
  <si>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</si>
  <si>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</si>
  <si>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</si>
  <si>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</si>
  <si>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</si>
  <si>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</si>
  <si>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</si>
  <si>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</si>
  <si>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</si>
  <si>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</si>
  <si>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</si>
  <si>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</si>
  <si>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</si>
  <si>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</si>
  <si>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</si>
  <si>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</si>
  <si>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</si>
  <si>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</si>
  <si>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</si>
  <si>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</si>
  <si>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</si>
  <si>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</si>
  <si>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</si>
  <si>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</si>
  <si>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</si>
  <si>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</si>
  <si>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</si>
  <si>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</si>
  <si>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</si>
  <si>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</si>
  <si>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</si>
  <si>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</si>
  <si>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</si>
  <si>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</si>
  <si>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</si>
  <si>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</si>
  <si>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</si>
  <si>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</si>
  <si>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</si>
  <si>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</si>
  <si>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</si>
  <si>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</si>
  <si>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</si>
  <si>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</si>
  <si>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</si>
  <si>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</si>
  <si>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</si>
  <si>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</si>
  <si>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</si>
  <si>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</si>
  <si>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</si>
  <si>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</si>
  <si>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</si>
  <si>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</si>
  <si>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</si>
  <si>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</si>
  <si>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</si>
  <si>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</si>
  <si>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</si>
  <si>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</si>
  <si>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</si>
  <si>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</si>
  <si>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</si>
  <si>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</si>
  <si>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</si>
  <si>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</si>
  <si>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</si>
  <si>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</si>
  <si>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</si>
  <si>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</si>
  <si>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</si>
  <si>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</si>
  <si>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</si>
  <si>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</si>
  <si>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</si>
  <si>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</si>
  <si>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</si>
  <si>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</si>
  <si>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</si>
  <si>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</si>
  <si>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</si>
  <si>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</si>
  <si>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</si>
  <si>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</si>
  <si>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</si>
  <si>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</si>
  <si>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</si>
  <si>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</si>
  <si>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</si>
  <si>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</si>
  <si>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</si>
  <si>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</si>
  <si>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</si>
  <si>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</si>
  <si>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</si>
  <si>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</si>
  <si>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</si>
  <si>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</si>
  <si>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</si>
  <si>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</si>
  <si>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</si>
  <si>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</si>
  <si>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</si>
  <si>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</si>
  <si>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</si>
  <si>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</si>
  <si>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</si>
  <si>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</si>
  <si>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</si>
  <si>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</si>
  <si>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</si>
  <si>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</si>
  <si>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</si>
  <si>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</si>
  <si>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</si>
  <si>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</si>
  <si>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</si>
  <si>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</si>
  <si>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</si>
  <si>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</si>
  <si>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</si>
  <si>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</si>
  <si>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</si>
  <si>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</si>
  <si>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</si>
  <si>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</si>
  <si>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</si>
  <si>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</si>
  <si>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</si>
  <si>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</si>
  <si>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</si>
  <si>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</si>
  <si>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</si>
  <si>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</si>
  <si>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</si>
  <si>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</si>
  <si>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</si>
  <si>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</si>
  <si>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</si>
  <si>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</si>
  <si>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</si>
  <si>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</si>
  <si>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</si>
  <si>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</si>
  <si>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</si>
  <si>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</si>
  <si>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</si>
  <si>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</si>
  <si>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</si>
  <si>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</si>
  <si>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</si>
  <si>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</si>
  <si>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</si>
  <si>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</si>
  <si>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</si>
  <si>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</si>
  <si>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</si>
  <si>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</si>
  <si>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</si>
  <si>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</si>
  <si>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</si>
  <si>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</si>
  <si>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</si>
  <si>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</si>
  <si>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</si>
  <si>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</si>
  <si>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</si>
  <si>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</si>
  <si>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</si>
  <si>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</si>
  <si>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</si>
  <si>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</si>
  <si>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</si>
  <si>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</si>
  <si>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</si>
  <si>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</si>
  <si>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</si>
  <si>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</si>
  <si>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</si>
  <si>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</si>
  <si>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</si>
  <si>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</si>
  <si>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</si>
  <si>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</si>
  <si>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</si>
  <si>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</si>
  <si>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</si>
  <si>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</si>
  <si>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</si>
  <si>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</si>
  <si>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</si>
  <si>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</si>
  <si>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</si>
  <si>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</si>
  <si>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</si>
  <si>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</si>
  <si>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</si>
  <si>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</si>
  <si>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</si>
  <si>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</si>
  <si>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</si>
  <si>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</si>
  <si>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</si>
  <si>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</si>
  <si>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</si>
  <si>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</si>
  <si>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</si>
  <si>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</si>
  <si>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</si>
  <si>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</si>
  <si>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</si>
  <si>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</si>
  <si>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</si>
  <si>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</si>
  <si>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</si>
  <si>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</si>
  <si>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</si>
  <si>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</si>
  <si>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</si>
  <si>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</si>
  <si>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</si>
  <si>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</si>
  <si>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</si>
  <si>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</si>
  <si>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</si>
  <si>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</si>
  <si>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</si>
  <si>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</si>
  <si>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</si>
  <si>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</si>
  <si>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</si>
  <si>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</si>
  <si>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</si>
  <si>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</si>
  <si>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</si>
  <si>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</si>
  <si>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</si>
  <si>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</si>
  <si>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</si>
  <si>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</si>
  <si>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</si>
  <si>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</si>
  <si>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</si>
  <si>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</si>
  <si>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</si>
  <si>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</si>
  <si>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</si>
  <si>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</si>
  <si>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</si>
  <si>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</si>
  <si>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</si>
  <si>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</si>
  <si>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</si>
  <si>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</si>
  <si>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</si>
  <si>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</si>
  <si>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</si>
  <si>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</si>
  <si>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</si>
  <si>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</si>
  <si>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</si>
  <si>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</si>
  <si>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</si>
  <si>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</si>
  <si>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</si>
  <si>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</si>
  <si>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</si>
  <si>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</si>
  <si>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</si>
  <si>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</si>
  <si>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</si>
  <si>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</si>
  <si>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</si>
  <si>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</si>
  <si>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</si>
  <si>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</si>
  <si>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</si>
  <si>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</si>
  <si>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</si>
  <si>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</si>
  <si>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</si>
  <si>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</si>
  <si>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</si>
  <si>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</si>
  <si>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</si>
  <si>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</si>
  <si>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</si>
  <si>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</si>
  <si>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</si>
  <si>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</si>
  <si>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</si>
  <si>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</si>
  <si>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</si>
  <si>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</si>
  <si>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</si>
  <si>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</si>
  <si>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</si>
  <si>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</si>
  <si>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</si>
  <si>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</si>
  <si>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</si>
  <si>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</si>
  <si>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</si>
  <si>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</si>
  <si>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</si>
  <si>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</si>
  <si>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</si>
  <si>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</si>
  <si>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</si>
  <si>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</si>
  <si>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</si>
  <si>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</si>
  <si>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</si>
  <si>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</si>
  <si>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</si>
  <si>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</si>
  <si>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</si>
  <si>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</si>
  <si>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</si>
  <si>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</si>
  <si>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</si>
  <si>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</si>
  <si>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</si>
  <si>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</si>
  <si>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</si>
  <si>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</si>
  <si>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</si>
  <si>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</si>
  <si>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</si>
  <si>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</si>
  <si>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</si>
  <si>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</si>
  <si>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</si>
  <si>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</si>
  <si>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</si>
  <si>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</si>
  <si>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</si>
  <si>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</si>
  <si>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</si>
  <si>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</si>
  <si>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</si>
  <si>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</si>
  <si>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</si>
  <si>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</si>
  <si>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</si>
  <si>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</si>
  <si>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</si>
  <si>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</si>
  <si>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</si>
  <si>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</si>
  <si>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</si>
  <si>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</si>
  <si>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</si>
  <si>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</si>
  <si>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</si>
  <si>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</si>
  <si>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</si>
  <si>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</si>
  <si>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</si>
  <si>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</si>
  <si>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</si>
  <si>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</si>
  <si>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</si>
  <si>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</si>
  <si>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</si>
  <si>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</si>
  <si>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</si>
  <si>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</si>
  <si>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</si>
  <si>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</si>
  <si>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</si>
  <si>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</si>
  <si>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</si>
  <si>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</si>
  <si>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</si>
  <si>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</si>
  <si>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</si>
  <si>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</si>
  <si>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</si>
  <si>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</si>
  <si>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</si>
  <si>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</si>
  <si>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</si>
  <si>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</si>
  <si>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</si>
  <si>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</si>
  <si>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</si>
  <si>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</si>
  <si>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</si>
  <si>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</si>
  <si>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</si>
  <si>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</si>
  <si>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</si>
  <si>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</si>
  <si>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</si>
  <si>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</si>
  <si>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</si>
  <si>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</si>
  <si>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</si>
  <si>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</si>
  <si>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</si>
  <si>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</si>
  <si>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</si>
  <si>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</si>
  <si>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</si>
  <si>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</si>
  <si>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</si>
  <si>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</si>
  <si>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</si>
  <si>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</si>
  <si>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</si>
  <si>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</si>
  <si>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</si>
  <si>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</si>
  <si>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</si>
  <si>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</si>
  <si>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</si>
  <si>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</si>
  <si>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</si>
  <si>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</si>
  <si>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</si>
  <si>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</si>
  <si>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</si>
  <si>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</si>
  <si>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</si>
  <si>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</si>
  <si>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</si>
  <si>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</si>
  <si>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</si>
  <si>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</si>
  <si>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</si>
  <si>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</si>
  <si>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</si>
  <si>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</si>
  <si>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</si>
  <si>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</si>
  <si>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</si>
  <si>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</si>
  <si>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</si>
  <si>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</si>
  <si>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</si>
  <si>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</si>
  <si>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</si>
  <si>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</si>
  <si>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</si>
  <si>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</si>
  <si>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</si>
  <si>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</si>
  <si>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</si>
  <si>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</si>
  <si>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</si>
  <si>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</si>
  <si>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</si>
  <si>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</si>
  <si>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</si>
  <si>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</si>
  <si>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</si>
  <si>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</si>
  <si>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</si>
  <si>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</si>
  <si>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</si>
  <si>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</si>
  <si>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</si>
  <si>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</si>
  <si>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</si>
  <si>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</si>
  <si>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</si>
  <si>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</si>
  <si>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</si>
  <si>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</si>
  <si>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</si>
  <si>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</si>
  <si>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</si>
  <si>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</si>
  <si>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</si>
  <si>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</si>
  <si>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</si>
  <si>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</si>
  <si>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</si>
  <si>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</si>
  <si>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</si>
  <si>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</si>
  <si>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</si>
  <si>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</si>
  <si>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</si>
  <si>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</si>
  <si>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</si>
  <si>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</si>
  <si>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</si>
  <si>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</si>
  <si>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</si>
  <si>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</si>
  <si>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</si>
  <si>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</si>
  <si>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</si>
  <si>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</si>
  <si>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</si>
  <si>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</si>
  <si>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</si>
  <si>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</si>
  <si>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</si>
  <si>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</si>
  <si>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</si>
  <si>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</si>
  <si>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</si>
  <si>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</si>
  <si>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</si>
  <si>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</si>
  <si>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</si>
  <si>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</si>
  <si>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</si>
  <si>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</si>
  <si>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</si>
  <si>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</si>
  <si>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</si>
  <si>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</si>
  <si>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</si>
  <si>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</si>
  <si>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</si>
  <si>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</si>
  <si>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</si>
  <si>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</si>
  <si>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</si>
  <si>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</si>
  <si>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</si>
  <si>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</si>
  <si>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</si>
  <si>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</si>
  <si>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</si>
  <si>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</si>
  <si>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</si>
  <si>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</si>
  <si>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</si>
  <si>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</si>
  <si>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</si>
  <si>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</si>
  <si>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</si>
  <si>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</si>
  <si>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</si>
  <si>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</si>
  <si>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</si>
  <si>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</si>
  <si>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</si>
  <si>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</si>
  <si>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</si>
  <si>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</si>
  <si>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</si>
  <si>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</si>
  <si>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</si>
  <si>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</si>
  <si>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</si>
  <si>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</si>
  <si>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</si>
  <si>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</si>
  <si>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</si>
  <si>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</si>
  <si>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</si>
  <si>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</si>
  <si>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</si>
  <si>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</si>
  <si>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</si>
  <si>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</si>
  <si>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</si>
  <si>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</si>
  <si>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</si>
  <si>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</si>
  <si>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</si>
  <si>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</si>
  <si>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</si>
  <si>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</si>
  <si>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</si>
  <si>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</si>
  <si>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</si>
  <si>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</si>
  <si>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</si>
  <si>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</si>
  <si>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</si>
  <si>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</si>
  <si>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</si>
  <si>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</si>
  <si>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</si>
  <si>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</si>
  <si>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</si>
  <si>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</si>
  <si>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</si>
  <si>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</si>
  <si>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</si>
  <si>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</si>
  <si>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</si>
  <si>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</si>
  <si>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</si>
  <si>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</si>
  <si>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</si>
  <si>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</si>
  <si>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</si>
  <si>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</si>
  <si>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</si>
  <si>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</si>
  <si>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</si>
  <si>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</si>
  <si>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</si>
  <si>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</si>
  <si>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</si>
  <si>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</si>
  <si>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</si>
  <si>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</si>
  <si>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</si>
  <si>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</si>
  <si>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</si>
  <si>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</si>
  <si>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</si>
  <si>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</si>
  <si>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</si>
  <si>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</si>
  <si>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</si>
  <si>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</si>
  <si>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</si>
  <si>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</si>
  <si>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</si>
  <si>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</si>
  <si>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</si>
  <si>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</si>
  <si>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</si>
  <si>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</si>
  <si>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</si>
  <si>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</si>
  <si>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</si>
  <si>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</si>
  <si>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</si>
  <si>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</si>
  <si>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</si>
  <si>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</si>
  <si>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</si>
  <si>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</si>
  <si>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</si>
  <si>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</si>
  <si>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</si>
  <si>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</si>
  <si>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</si>
  <si>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</si>
  <si>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</si>
  <si>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</si>
  <si>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</si>
  <si>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</si>
  <si>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</si>
  <si>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</si>
  <si>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</si>
  <si>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</si>
  <si>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</si>
  <si>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</si>
  <si>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</si>
  <si>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</si>
  <si>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</si>
  <si>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</si>
  <si>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</si>
  <si>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</si>
  <si>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</si>
  <si>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</si>
  <si>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</si>
  <si>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</si>
  <si>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</si>
  <si>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</si>
  <si>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</si>
  <si>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</si>
  <si>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</si>
  <si>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</si>
  <si>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</si>
  <si>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</si>
  <si>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</si>
  <si>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</si>
  <si>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</si>
  <si>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</si>
  <si>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</si>
  <si>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</si>
  <si>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</si>
  <si>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</si>
  <si>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</si>
  <si>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</si>
  <si>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</si>
  <si>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</si>
  <si>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</si>
  <si>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</si>
  <si>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</si>
  <si>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</si>
  <si>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</si>
  <si>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</si>
  <si>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</si>
  <si>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</si>
  <si>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</si>
  <si>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</si>
  <si>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</si>
  <si>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</si>
  <si>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</si>
  <si>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</si>
  <si>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</si>
  <si>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</si>
  <si>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</si>
  <si>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</si>
  <si>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</si>
  <si>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</si>
  <si>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</si>
  <si>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</si>
  <si>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</si>
  <si>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</si>
  <si>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</si>
  <si>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</si>
  <si>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</si>
  <si>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</si>
  <si>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</si>
  <si>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</si>
  <si>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</si>
  <si>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</si>
  <si>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</si>
  <si>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</si>
  <si>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</si>
  <si>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</si>
  <si>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</si>
  <si>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</si>
  <si>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</si>
  <si>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</si>
  <si>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</si>
  <si>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</si>
  <si>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</si>
  <si>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</si>
  <si>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</si>
  <si>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</si>
  <si>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</si>
  <si>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</si>
  <si>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</si>
  <si>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</si>
  <si>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</si>
  <si>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</si>
  <si>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</si>
  <si>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</si>
  <si>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</si>
  <si>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</si>
  <si>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</si>
  <si>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</si>
  <si>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</si>
  <si>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</si>
  <si>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</si>
  <si>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</si>
  <si>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</si>
  <si>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</si>
  <si>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</si>
  <si>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</si>
  <si>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</si>
  <si>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</si>
  <si>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</si>
  <si>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</si>
  <si>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</si>
  <si>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</si>
  <si>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</si>
  <si>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</si>
  <si>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</si>
  <si>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</si>
  <si>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</si>
  <si>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</si>
  <si>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</si>
  <si>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</si>
  <si>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</si>
  <si>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</si>
  <si>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</si>
  <si>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</si>
  <si>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</si>
  <si>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</si>
  <si>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</si>
  <si>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</si>
  <si>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</si>
  <si>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</si>
  <si>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</si>
  <si>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</si>
  <si>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</si>
  <si>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</si>
  <si>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</si>
  <si>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</si>
  <si>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</si>
  <si>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</si>
  <si>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</si>
  <si>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</si>
  <si>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</si>
  <si>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</si>
  <si>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</si>
  <si>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</si>
  <si>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</si>
  <si>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</si>
  <si>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</si>
  <si>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</si>
  <si>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</si>
  <si>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</si>
  <si>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</si>
  <si>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</si>
  <si>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</si>
  <si>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</si>
  <si>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</si>
  <si>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</si>
  <si>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</si>
  <si>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</si>
  <si>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</si>
  <si>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</si>
  <si>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</si>
  <si>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</si>
  <si>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</si>
  <si>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</si>
  <si>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</si>
  <si>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</si>
  <si>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</si>
  <si>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</si>
  <si>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</si>
  <si>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</si>
  <si>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</si>
  <si>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</si>
  <si>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</si>
  <si>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</si>
  <si>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</si>
  <si>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</si>
  <si>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</si>
  <si>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</si>
  <si>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</si>
  <si>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</si>
  <si>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</si>
  <si>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</si>
  <si>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</si>
  <si>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</si>
  <si>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</si>
  <si>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</si>
  <si>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</si>
  <si>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</si>
  <si>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</si>
  <si>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</si>
  <si>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</si>
  <si>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</si>
  <si>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</si>
  <si>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</si>
  <si>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</si>
  <si>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</si>
  <si>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</si>
  <si>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</si>
  <si>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</si>
  <si>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</si>
  <si>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</si>
  <si>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</si>
  <si>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</si>
  <si>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</si>
  <si>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</si>
  <si>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</si>
  <si>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</si>
  <si>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</si>
  <si>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</si>
  <si>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</si>
  <si>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</si>
  <si>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</si>
  <si>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</si>
  <si>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</si>
  <si>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</si>
  <si>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</si>
  <si>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</si>
  <si>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</si>
  <si>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</si>
  <si>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</si>
  <si>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</si>
  <si>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</si>
  <si>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</si>
  <si>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</si>
  <si>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</si>
  <si>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</si>
  <si>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</si>
  <si>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</si>
  <si>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</si>
  <si>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</si>
  <si>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</si>
  <si>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</si>
  <si>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</si>
  <si>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</si>
  <si>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</si>
  <si>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</si>
  <si>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</si>
  <si>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</si>
  <si>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</si>
  <si>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</si>
  <si>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</si>
  <si>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</si>
  <si>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</si>
  <si>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</si>
  <si>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</si>
  <si>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</si>
  <si>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</si>
  <si>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</si>
  <si>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</si>
  <si>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</si>
  <si>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</si>
  <si>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</si>
  <si>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</si>
  <si>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</si>
  <si>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</si>
  <si>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</si>
  <si>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</si>
  <si>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</si>
  <si>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</si>
  <si>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</si>
  <si>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</si>
  <si>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</si>
  <si>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</si>
  <si>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</si>
  <si>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</si>
  <si>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</si>
  <si>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</si>
  <si>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</si>
  <si>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</si>
  <si>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</si>
  <si>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</si>
  <si>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</si>
  <si>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</si>
  <si>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</si>
  <si>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</si>
  <si>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</si>
  <si>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</si>
  <si>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</si>
  <si>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</si>
  <si>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</si>
  <si>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</si>
  <si>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</si>
  <si>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</si>
  <si>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</si>
  <si>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</si>
  <si>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</si>
  <si>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</si>
  <si>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</si>
  <si>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</si>
  <si>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</si>
  <si>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</si>
  <si>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</si>
  <si>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</si>
  <si>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</si>
  <si>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</si>
  <si>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</si>
  <si>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</si>
  <si>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</si>
  <si>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</si>
  <si>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</si>
  <si>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</si>
  <si>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</si>
  <si>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</si>
  <si>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</si>
  <si>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</si>
  <si>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</si>
  <si>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</si>
  <si>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</si>
  <si>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</si>
  <si>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</si>
  <si>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</si>
  <si>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</si>
  <si>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</si>
  <si>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</si>
  <si>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</si>
  <si>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</si>
  <si>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</si>
  <si>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</si>
  <si>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</si>
  <si>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</si>
  <si>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</si>
  <si>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</si>
  <si>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</si>
  <si>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</si>
  <si>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</si>
  <si>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</si>
  <si>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</si>
  <si>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</si>
  <si>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</si>
  <si>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</si>
  <si>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</si>
  <si>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</si>
  <si>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</si>
  <si>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</si>
  <si>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</si>
  <si>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</si>
  <si>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</si>
  <si>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</si>
  <si>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</si>
  <si>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</si>
  <si>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</si>
  <si>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</si>
  <si>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</si>
  <si>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</si>
  <si>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</si>
  <si>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</si>
  <si>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</si>
  <si>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</si>
  <si>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</si>
  <si>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</si>
  <si>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</si>
  <si>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</si>
  <si>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</si>
  <si>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</si>
  <si>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</si>
  <si>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</si>
  <si>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</si>
  <si>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</si>
  <si>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</si>
  <si>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</si>
  <si>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</si>
  <si>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</si>
  <si>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</si>
  <si>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</si>
  <si>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</si>
  <si>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</si>
  <si>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</si>
  <si>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</si>
  <si>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</si>
  <si>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</si>
  <si>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</si>
  <si>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</si>
  <si>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</si>
  <si>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</si>
  <si>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</si>
  <si>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</si>
  <si>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</si>
  <si>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</si>
  <si>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</si>
  <si>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</si>
  <si>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</si>
  <si>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</si>
  <si>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</si>
  <si>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</si>
  <si>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</si>
  <si>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</si>
  <si>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</si>
  <si>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</si>
  <si>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</si>
  <si>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</si>
  <si>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</si>
  <si>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</si>
  <si>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</si>
  <si>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</si>
  <si>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</si>
  <si>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</si>
  <si>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</si>
  <si>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</si>
  <si>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</si>
  <si>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</si>
  <si>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</si>
  <si>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</si>
  <si>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</si>
  <si>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</si>
  <si>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</si>
  <si>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</si>
  <si>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</si>
  <si>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</si>
  <si>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</si>
  <si>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</si>
  <si>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</si>
  <si>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</si>
  <si>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</si>
  <si>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</si>
  <si>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</si>
  <si>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</si>
  <si>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</si>
  <si>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</si>
  <si>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</si>
  <si>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</si>
  <si>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</si>
  <si>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</si>
  <si>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</si>
  <si>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</si>
  <si>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</si>
  <si>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</si>
  <si>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</si>
  <si>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</si>
  <si>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</si>
  <si>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</si>
  <si>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</si>
  <si>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</si>
  <si>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</si>
  <si>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</si>
  <si>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</si>
  <si>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</si>
  <si>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</si>
  <si>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</si>
  <si>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</si>
  <si>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</si>
  <si>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</si>
  <si>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</si>
  <si>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</si>
  <si>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</si>
  <si>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</si>
  <si>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</si>
  <si>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</si>
  <si>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</si>
  <si>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</si>
  <si>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</si>
  <si>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</si>
  <si>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</si>
  <si>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</si>
  <si>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</si>
  <si>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</si>
  <si>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</si>
  <si>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</si>
  <si>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</si>
  <si>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</si>
  <si>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</si>
  <si>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</si>
  <si>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</si>
  <si>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</si>
  <si>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</si>
  <si>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</si>
  <si>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</si>
  <si>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</si>
  <si>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</si>
  <si>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</si>
  <si>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</si>
  <si>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</si>
  <si>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</si>
  <si>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</si>
  <si>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</si>
  <si>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</si>
  <si>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</si>
  <si>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</si>
  <si>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</si>
  <si>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</si>
  <si>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</si>
  <si>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</si>
  <si>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</si>
  <si>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</si>
  <si>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</si>
  <si>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</si>
  <si>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</si>
  <si>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</si>
  <si>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</si>
  <si>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</si>
  <si>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</si>
  <si>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</si>
  <si>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</si>
  <si>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</si>
  <si>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</si>
  <si>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</si>
  <si>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</si>
  <si>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</si>
  <si>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</si>
  <si>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</si>
  <si>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</si>
  <si>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</si>
  <si>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</si>
  <si>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</si>
  <si>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</si>
  <si>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</si>
  <si>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</si>
  <si>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</si>
  <si>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</si>
  <si>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</si>
  <si>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</si>
  <si>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</si>
  <si>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</si>
  <si>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</si>
  <si>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</si>
  <si>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</si>
  <si>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</si>
  <si>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</si>
  <si>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</si>
  <si>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</si>
  <si>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</si>
  <si>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</si>
  <si>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</si>
  <si>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</si>
  <si>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</si>
  <si>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</si>
  <si>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</si>
  <si>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</si>
  <si>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</si>
  <si>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</si>
  <si>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</si>
  <si>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</si>
  <si>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</si>
  <si>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</si>
  <si>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</si>
  <si>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</si>
  <si>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</si>
  <si>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</si>
  <si>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</si>
  <si>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</si>
  <si>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</si>
  <si>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</si>
  <si>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</si>
  <si>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</si>
  <si>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</si>
  <si>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</si>
  <si>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</si>
  <si>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</si>
  <si>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</si>
  <si>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</si>
  <si>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</si>
  <si>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</si>
  <si>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</si>
  <si>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</si>
  <si>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</si>
  <si>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</si>
  <si>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</si>
  <si>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</si>
  <si>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</si>
  <si>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</si>
  <si>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</si>
  <si>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</si>
  <si>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</si>
  <si>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</si>
  <si>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</si>
  <si>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</si>
  <si>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</si>
  <si>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</si>
  <si>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</si>
  <si>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</si>
  <si>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</si>
  <si>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</si>
  <si>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</si>
  <si>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</si>
  <si>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</si>
  <si>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</si>
  <si>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</si>
  <si>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</si>
  <si>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</si>
  <si>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</si>
  <si>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</si>
  <si>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</si>
  <si>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</si>
  <si>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</si>
  <si>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</si>
  <si>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</si>
  <si>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</si>
  <si>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</si>
  <si>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</si>
  <si>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</si>
  <si>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</si>
  <si>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</si>
  <si>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</si>
  <si>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</si>
  <si>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</si>
  <si>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</si>
  <si>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</si>
  <si>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</si>
  <si>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</si>
  <si>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</si>
  <si>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</si>
  <si>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</si>
  <si>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</si>
  <si>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</si>
  <si>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</si>
  <si>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</si>
  <si>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</si>
  <si>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</si>
  <si>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</si>
  <si>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</si>
  <si>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</si>
  <si>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</si>
  <si>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</si>
  <si>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</si>
  <si>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</si>
  <si>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</si>
  <si>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</si>
  <si>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</si>
  <si>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</si>
  <si>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</si>
  <si>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</si>
  <si>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</si>
  <si>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</si>
  <si>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</si>
  <si>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</si>
  <si>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</si>
  <si>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</si>
  <si>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</si>
  <si>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</si>
  <si>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</si>
  <si>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</si>
  <si>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</si>
  <si>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</si>
  <si>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</si>
  <si>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</si>
  <si>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</si>
  <si>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</si>
  <si>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</si>
  <si>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</si>
  <si>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</si>
  <si>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</si>
  <si>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</si>
  <si>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</si>
  <si>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</si>
  <si>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</si>
  <si>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</si>
  <si>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</si>
  <si>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</si>
  <si>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</si>
  <si>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</si>
  <si>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</si>
  <si>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</si>
  <si>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</si>
  <si>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</si>
  <si>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</si>
  <si>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</si>
  <si>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</si>
  <si>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</si>
  <si>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</si>
  <si>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</si>
  <si>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</si>
  <si>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</si>
  <si>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</si>
  <si>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</si>
  <si>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</si>
  <si>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</si>
  <si>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</si>
  <si>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</si>
  <si>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</si>
  <si>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</si>
  <si>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</si>
  <si>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</si>
  <si>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</si>
  <si>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</si>
  <si>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</si>
  <si>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</si>
  <si>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</si>
  <si>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</si>
  <si>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</si>
  <si>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</si>
  <si>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</si>
  <si>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</si>
  <si>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</si>
  <si>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</si>
  <si>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</si>
  <si>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</si>
  <si>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</si>
  <si>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</si>
  <si>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</si>
  <si>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</si>
  <si>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</si>
  <si>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</si>
  <si>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</si>
  <si>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</si>
  <si>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</si>
  <si>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</si>
  <si>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</si>
  <si>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</si>
  <si>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</si>
  <si>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</si>
  <si>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</si>
  <si>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</si>
  <si>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</si>
  <si>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</si>
  <si>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</si>
  <si>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</si>
  <si>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</si>
  <si>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</si>
  <si>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</si>
  <si>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</si>
  <si>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</si>
  <si>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</si>
  <si>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</si>
  <si>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</si>
  <si>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</si>
  <si>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</si>
  <si>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</si>
  <si>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</si>
  <si>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</si>
  <si>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</si>
  <si>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</si>
  <si>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</si>
  <si>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</si>
  <si>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</si>
  <si>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</si>
  <si>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</si>
  <si>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</si>
  <si>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</si>
  <si>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</si>
  <si>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</si>
  <si>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</si>
  <si>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</si>
  <si>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</si>
  <si>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</si>
  <si>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</si>
  <si>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</si>
  <si>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</si>
  <si>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</si>
  <si>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</si>
  <si>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</si>
  <si>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</si>
  <si>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</si>
  <si>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</si>
  <si>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</si>
  <si>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</si>
  <si>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</si>
  <si>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</si>
  <si>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</si>
  <si>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</si>
  <si>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</si>
  <si>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</si>
  <si>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</si>
  <si>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</si>
  <si>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</si>
  <si>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</si>
  <si>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</si>
  <si>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</si>
  <si>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</si>
  <si>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</si>
  <si>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</si>
  <si>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</si>
  <si>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</si>
  <si>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</si>
  <si>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</si>
  <si>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</si>
  <si>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</si>
  <si>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</si>
  <si>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</si>
  <si>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</si>
  <si>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</si>
  <si>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</si>
  <si>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</si>
  <si>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</si>
  <si>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</si>
  <si>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</si>
  <si>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</si>
  <si>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</si>
  <si>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</si>
  <si>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</si>
  <si>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</si>
  <si>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</si>
  <si>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</si>
  <si>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</si>
  <si>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</si>
  <si>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</si>
  <si>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</si>
  <si>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</si>
  <si>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</si>
  <si>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</si>
  <si>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</si>
  <si>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</si>
  <si>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</si>
  <si>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</si>
  <si>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</si>
  <si>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</si>
  <si>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</si>
  <si>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</si>
  <si>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</si>
  <si>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</si>
  <si>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</si>
  <si>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</si>
  <si>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</si>
  <si>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</si>
  <si>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</si>
  <si>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</si>
  <si>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</si>
  <si>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</si>
  <si>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</si>
  <si>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</si>
  <si>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</si>
  <si>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</si>
  <si>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</si>
  <si>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</si>
  <si>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</si>
  <si>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</si>
  <si>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</si>
  <si>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</si>
  <si>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</si>
  <si>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</si>
  <si>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</si>
  <si>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</si>
  <si>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</si>
  <si>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</si>
  <si>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</si>
  <si>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</si>
  <si>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</si>
  <si>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</si>
  <si>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</si>
  <si>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</si>
  <si>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</si>
  <si>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</si>
  <si>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</si>
  <si>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</si>
  <si>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</si>
  <si>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</si>
  <si>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</si>
  <si>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</si>
  <si>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</si>
  <si>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</si>
  <si>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</si>
  <si>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</si>
  <si>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</si>
  <si>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</si>
  <si>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</si>
  <si>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</si>
  <si>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</si>
  <si>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</si>
  <si>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</si>
  <si>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</si>
  <si>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</si>
  <si>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</si>
  <si>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</si>
  <si>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</si>
  <si>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</si>
  <si>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</si>
  <si>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</si>
  <si>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</si>
  <si>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</si>
  <si>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</si>
  <si>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</si>
  <si>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</si>
  <si>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</si>
  <si>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</si>
  <si>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</si>
  <si>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</si>
  <si>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</si>
  <si>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</si>
  <si>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</si>
  <si>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</si>
  <si>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</si>
  <si>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</si>
  <si>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</si>
  <si>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</si>
  <si>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</si>
  <si>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</si>
  <si>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</si>
  <si>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</si>
  <si>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</si>
  <si>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</si>
  <si>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</si>
  <si>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</si>
  <si>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</si>
  <si>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</si>
  <si>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</si>
  <si>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</si>
  <si>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</si>
  <si>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</si>
  <si>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</si>
  <si>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</si>
  <si>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</si>
  <si>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</si>
  <si>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</si>
  <si>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</si>
  <si>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</si>
  <si>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</si>
  <si>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</si>
  <si>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</si>
  <si>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</si>
  <si>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</si>
  <si>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</si>
  <si>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</si>
  <si>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</si>
  <si>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</si>
  <si>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</si>
  <si>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</si>
  <si>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</si>
  <si>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</si>
  <si>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</si>
  <si>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</si>
  <si>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</si>
  <si>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</si>
  <si>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</si>
  <si>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</si>
  <si>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</si>
  <si>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</si>
  <si>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</si>
  <si>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</si>
  <si>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</si>
  <si>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</si>
  <si>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</si>
  <si>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</si>
  <si>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</si>
  <si>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</si>
  <si>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</si>
  <si>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</si>
  <si>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</si>
  <si>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</si>
  <si>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</si>
  <si>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</si>
  <si>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</si>
  <si>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</si>
  <si>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</si>
  <si>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</si>
  <si>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</si>
  <si>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</si>
  <si>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</si>
  <si>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</si>
  <si>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</si>
  <si>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</si>
  <si>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</si>
  <si>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</si>
  <si>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</si>
  <si>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</si>
  <si>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</si>
  <si>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</si>
  <si>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</si>
  <si>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</si>
  <si>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</si>
  <si>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</si>
  <si>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</si>
  <si>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</si>
  <si>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</si>
  <si>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</si>
  <si>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</si>
  <si>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</si>
  <si>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</si>
  <si>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</si>
  <si>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</si>
  <si>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</si>
  <si>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</si>
  <si>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</si>
  <si>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</si>
  <si>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</si>
  <si>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</si>
  <si>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</si>
  <si>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</si>
  <si>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</si>
  <si>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</si>
  <si>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</si>
  <si>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</si>
  <si>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</si>
  <si>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</si>
  <si>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</si>
  <si>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</si>
  <si>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</si>
  <si>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</si>
  <si>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</si>
  <si>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</si>
  <si>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</si>
  <si>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</si>
  <si>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</si>
  <si>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</si>
  <si>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</si>
  <si>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</si>
  <si>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</si>
  <si>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</si>
  <si>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</si>
  <si>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</si>
  <si>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</si>
  <si>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</si>
  <si>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</si>
  <si>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</si>
  <si>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</si>
  <si>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</si>
  <si>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</si>
  <si>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</si>
  <si>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</si>
  <si>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</si>
  <si>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</si>
  <si>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</si>
  <si>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</si>
  <si>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</si>
  <si>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</si>
  <si>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</si>
  <si>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</si>
  <si>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</si>
  <si>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</si>
  <si>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</si>
  <si>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</si>
  <si>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</si>
  <si>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</si>
  <si>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</si>
  <si>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</si>
  <si>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</si>
  <si>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</si>
  <si>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</si>
  <si>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</si>
  <si>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</si>
  <si>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</si>
  <si>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</si>
  <si>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</si>
  <si>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</si>
  <si>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</si>
  <si>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</si>
  <si>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</si>
  <si>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</si>
  <si>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</si>
  <si>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</si>
  <si>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</si>
  <si>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</si>
  <si>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</si>
  <si>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</si>
  <si>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</si>
  <si>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</si>
  <si>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</si>
  <si>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</si>
  <si>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</si>
  <si>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</si>
  <si>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</si>
  <si>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</si>
  <si>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</si>
  <si>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</si>
  <si>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</si>
  <si>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</si>
  <si>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</si>
  <si>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</si>
  <si>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</si>
  <si>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</si>
  <si>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</si>
  <si>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</si>
  <si>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</si>
  <si>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</si>
  <si>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</si>
  <si>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</si>
  <si>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</si>
  <si>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</si>
  <si>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</si>
  <si>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</si>
  <si>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</si>
  <si>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</si>
  <si>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</si>
  <si>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</si>
  <si>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</si>
  <si>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</si>
  <si>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</si>
  <si>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</si>
  <si>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</si>
  <si>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</si>
  <si>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</si>
  <si>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</si>
  <si>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</si>
  <si>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</si>
  <si>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</si>
  <si>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</si>
  <si>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</si>
  <si>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</si>
  <si>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</si>
  <si>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</si>
  <si>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</si>
  <si>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</si>
  <si>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</si>
  <si>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</si>
  <si>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</si>
  <si>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</si>
  <si>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</si>
  <si>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</si>
  <si>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</si>
  <si>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</si>
  <si>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</si>
  <si>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</si>
  <si>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</si>
  <si>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</si>
  <si>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</si>
  <si>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</si>
  <si>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</si>
  <si>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</si>
  <si>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</si>
  <si>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</si>
  <si>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</si>
  <si>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</si>
  <si>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</si>
  <si>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</si>
  <si>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</si>
  <si>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</si>
  <si>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</si>
  <si>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</si>
  <si>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</si>
  <si>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</si>
  <si>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</si>
  <si>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</si>
  <si>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</si>
  <si>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</si>
  <si>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</si>
  <si>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</si>
  <si>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</si>
  <si>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</si>
  <si>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</si>
  <si>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</si>
  <si>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</si>
  <si>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</si>
  <si>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</si>
  <si>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</si>
  <si>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</si>
  <si>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</si>
  <si>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</si>
  <si>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</si>
  <si>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</si>
  <si>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</si>
  <si>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</si>
  <si>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</si>
  <si>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</si>
  <si>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</si>
  <si>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</si>
  <si>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</si>
  <si>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</si>
  <si>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</si>
  <si>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</si>
  <si>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</si>
  <si>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</si>
  <si>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</si>
  <si>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</si>
  <si>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</si>
  <si>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</si>
  <si>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</si>
  <si>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</si>
  <si>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</si>
  <si>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</si>
  <si>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</si>
  <si>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</si>
  <si>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</si>
  <si>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</si>
  <si>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</si>
  <si>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</si>
  <si>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</si>
  <si>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</si>
  <si>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</si>
  <si>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</si>
  <si>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</si>
  <si>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</si>
  <si>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</si>
  <si>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</si>
  <si>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</si>
  <si>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</si>
  <si>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</si>
  <si>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</si>
  <si>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</si>
  <si>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</si>
  <si>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</si>
  <si>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</si>
  <si>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</si>
  <si>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</si>
  <si>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</si>
  <si>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</si>
  <si>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</si>
  <si>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</si>
  <si>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</si>
  <si>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</si>
  <si>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</si>
  <si>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</si>
  <si>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</si>
  <si>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</si>
  <si>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</si>
  <si>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</si>
  <si>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</si>
  <si>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</si>
  <si>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</si>
  <si>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</si>
  <si>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</si>
  <si>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</si>
  <si>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</si>
  <si>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</si>
  <si>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</si>
  <si>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</si>
  <si>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</si>
  <si>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</si>
  <si>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</si>
  <si>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</si>
  <si>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</si>
  <si>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</si>
  <si>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</si>
  <si>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</si>
  <si>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</si>
  <si>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</si>
  <si>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</si>
  <si>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</si>
  <si>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</si>
  <si>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</si>
  <si>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</si>
  <si>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</si>
  <si>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</si>
  <si>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</si>
  <si>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</si>
  <si>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</si>
  <si>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</si>
  <si>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</si>
  <si>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</si>
  <si>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</si>
  <si>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</si>
  <si>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</si>
  <si>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</si>
  <si>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</si>
  <si>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</si>
  <si>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</si>
  <si>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</si>
  <si>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</si>
  <si>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</si>
  <si>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</si>
  <si>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</si>
  <si>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</si>
  <si>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</si>
  <si>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</si>
  <si>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</si>
  <si>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</si>
  <si>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</si>
  <si>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</si>
  <si>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</si>
  <si>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</si>
  <si>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</si>
  <si>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</si>
  <si>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</si>
  <si>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</si>
  <si>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</si>
  <si>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</si>
  <si>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</si>
  <si>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</si>
  <si>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</si>
  <si>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</si>
  <si>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</si>
  <si>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</si>
  <si>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</si>
  <si>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</si>
  <si>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</si>
  <si>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</si>
  <si>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</si>
  <si>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</si>
  <si>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</si>
  <si>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</si>
  <si>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</si>
  <si>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</si>
  <si>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</si>
  <si>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</si>
  <si>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</si>
  <si>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</si>
  <si>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</si>
  <si>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</si>
  <si>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</si>
  <si>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</si>
  <si>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</si>
  <si>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</si>
  <si>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</si>
  <si>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</si>
  <si>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</si>
  <si>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</si>
  <si>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</si>
  <si>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</si>
  <si>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</si>
  <si>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</si>
  <si>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</si>
  <si>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</si>
  <si>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</si>
  <si>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</si>
  <si>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</si>
  <si>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</si>
  <si>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</si>
  <si>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</si>
  <si>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</si>
  <si>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</si>
  <si>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</si>
  <si>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</si>
  <si>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</si>
  <si>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</si>
  <si>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</si>
  <si>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</si>
  <si>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</si>
  <si>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</si>
  <si>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</si>
  <si>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</si>
  <si>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</si>
  <si>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</si>
  <si>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</si>
  <si>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</si>
  <si>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</si>
  <si>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</si>
  <si>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</si>
  <si>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</si>
  <si>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</si>
  <si>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</si>
  <si>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</si>
  <si>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</si>
  <si>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</si>
  <si>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</si>
  <si>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</si>
  <si>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</si>
  <si>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</si>
  <si>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</si>
  <si>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</si>
  <si>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</si>
  <si>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</si>
  <si>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</si>
  <si>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</si>
  <si>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</si>
  <si>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</si>
  <si>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</si>
  <si>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</si>
  <si>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</si>
  <si>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</si>
  <si>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</si>
  <si>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</si>
  <si>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</si>
  <si>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</si>
  <si>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</si>
  <si>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</si>
  <si>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</si>
  <si>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</si>
  <si>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</si>
  <si>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</si>
  <si>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</si>
  <si>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</si>
  <si>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</si>
  <si>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</si>
  <si>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</si>
  <si>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</si>
  <si>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</si>
  <si>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</si>
  <si>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</si>
  <si>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</si>
  <si>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</si>
  <si>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</si>
  <si>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</si>
  <si>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</si>
  <si>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</si>
  <si>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</si>
  <si>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</si>
  <si>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</si>
  <si>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</si>
  <si>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</si>
  <si>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</si>
  <si>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</si>
  <si>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</si>
  <si>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</si>
  <si>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</si>
  <si>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</si>
  <si>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</si>
  <si>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</si>
  <si>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</si>
  <si>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</si>
  <si>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</si>
  <si>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</si>
  <si>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</si>
  <si>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</si>
  <si>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</si>
  <si>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</si>
  <si>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</si>
  <si>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</si>
  <si>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</si>
  <si>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</si>
  <si>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</si>
  <si>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</si>
  <si>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</si>
  <si>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</si>
  <si>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</si>
  <si>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</si>
  <si>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</si>
  <si>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</si>
  <si>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</si>
  <si>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</si>
  <si>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</si>
  <si>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</si>
  <si>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</si>
  <si>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</si>
  <si>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</si>
  <si>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</si>
  <si>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</si>
  <si>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</si>
  <si>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</si>
  <si>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</si>
  <si>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</si>
  <si>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</si>
  <si>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</si>
  <si>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</si>
  <si>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</si>
  <si>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</si>
  <si>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</si>
  <si>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</si>
  <si>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</si>
  <si>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</si>
  <si>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</si>
  <si>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</si>
  <si>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</si>
  <si>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</si>
  <si>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</si>
  <si>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</si>
  <si>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</si>
  <si>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</si>
  <si>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</si>
  <si>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</si>
  <si>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</si>
  <si>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</si>
  <si>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</si>
  <si>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</si>
  <si>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</si>
  <si>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</si>
  <si>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</si>
  <si>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</si>
  <si>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</si>
  <si>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</si>
  <si>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</si>
  <si>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</si>
  <si>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</si>
  <si>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</si>
  <si>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</si>
  <si>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</si>
  <si>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</si>
  <si>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</si>
  <si>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</si>
  <si>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</si>
  <si>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</si>
  <si>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</si>
  <si>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</si>
  <si>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</si>
  <si>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</si>
  <si>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</si>
  <si>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</si>
  <si>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</si>
  <si>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</si>
  <si>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</si>
  <si>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</si>
  <si>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</si>
  <si>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</si>
  <si>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</si>
  <si>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</si>
  <si>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</si>
  <si>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</si>
  <si>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</si>
  <si>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</si>
  <si>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</si>
  <si>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</si>
  <si>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</si>
  <si>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</si>
  <si>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</si>
  <si>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</si>
  <si>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</si>
  <si>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</si>
  <si>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</si>
  <si>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</si>
  <si>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</si>
  <si>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</si>
  <si>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</si>
  <si>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</si>
  <si>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</si>
  <si>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</si>
  <si>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</si>
  <si>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</si>
  <si>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</si>
  <si>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</si>
  <si>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</si>
  <si>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</si>
  <si>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</si>
  <si>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</si>
  <si>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</si>
  <si>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</si>
  <si>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</si>
  <si>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</si>
  <si>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</si>
  <si>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</si>
  <si>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</si>
  <si>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</si>
  <si>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</si>
  <si>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</si>
  <si>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</si>
  <si>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</si>
  <si>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</si>
  <si>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</si>
  <si>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</si>
  <si>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</si>
  <si>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</si>
  <si>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</si>
  <si>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</si>
  <si>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</si>
  <si>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</si>
  <si>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</si>
  <si>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</si>
  <si>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</si>
  <si>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</si>
  <si>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</si>
  <si>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</si>
  <si>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</si>
  <si>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</si>
  <si>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</si>
  <si>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</si>
  <si>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</si>
  <si>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</si>
  <si>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</si>
  <si>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</si>
  <si>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</si>
  <si>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</si>
  <si>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</si>
  <si>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</si>
  <si>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</si>
  <si>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</si>
  <si>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</si>
  <si>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</si>
  <si>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</si>
  <si>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</si>
  <si>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</si>
  <si>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</si>
  <si>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</si>
  <si>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</si>
  <si>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</si>
  <si>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</si>
  <si>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</si>
  <si>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</si>
  <si>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</si>
  <si>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</si>
  <si>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</si>
  <si>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</si>
  <si>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</si>
  <si>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</si>
  <si>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</si>
  <si>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</si>
  <si>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</si>
  <si>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</si>
  <si>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</si>
  <si>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</si>
  <si>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</si>
  <si>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</si>
  <si>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</si>
  <si>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</si>
  <si>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</si>
  <si>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</si>
  <si>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</si>
  <si>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</si>
  <si>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</si>
  <si>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</si>
  <si>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</si>
  <si>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</si>
  <si>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</si>
  <si>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</si>
  <si>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</si>
  <si>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</si>
  <si>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</si>
  <si>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</si>
  <si>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</si>
  <si>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</si>
  <si>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</si>
  <si>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</si>
  <si>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</si>
  <si>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</si>
  <si>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</si>
  <si>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</si>
  <si>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</si>
  <si>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</si>
  <si>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</si>
  <si>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</si>
  <si>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</si>
  <si>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</si>
  <si>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</si>
  <si>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</si>
  <si>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</si>
  <si>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</si>
  <si>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</si>
  <si>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</si>
  <si>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</si>
  <si>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</si>
  <si>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</si>
  <si>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</si>
  <si>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</si>
  <si>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</si>
  <si>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</si>
  <si>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</si>
  <si>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</si>
  <si>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</si>
  <si>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</si>
  <si>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</si>
  <si>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</si>
  <si>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</si>
  <si>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</si>
  <si>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</si>
  <si>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</si>
  <si>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</si>
  <si>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</si>
  <si>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</si>
  <si>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</si>
  <si>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</si>
  <si>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</si>
  <si>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</si>
  <si>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</si>
  <si>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</si>
  <si>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</si>
  <si>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</si>
  <si>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</si>
  <si>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</si>
  <si>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</si>
  <si>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</si>
  <si>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</si>
  <si>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</si>
  <si>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</si>
  <si>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</si>
  <si>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</si>
  <si>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</si>
  <si>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</si>
  <si>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</si>
  <si>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</si>
  <si>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</si>
  <si>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</si>
  <si>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</si>
  <si>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</si>
  <si>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</si>
  <si>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</si>
  <si>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</si>
  <si>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</si>
  <si>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</si>
  <si>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</si>
  <si>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</si>
  <si>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</si>
  <si>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</si>
  <si>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</si>
  <si>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</si>
  <si>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</si>
  <si>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</si>
  <si>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</si>
  <si>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</si>
  <si>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</si>
  <si>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</si>
  <si>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</si>
  <si>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</si>
  <si>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</si>
  <si>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</si>
  <si>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</si>
  <si>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</si>
  <si>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</si>
  <si>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</si>
  <si>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</si>
  <si>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</si>
  <si>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</si>
  <si>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</si>
  <si>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</si>
  <si>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</si>
  <si>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</si>
  <si>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</si>
  <si>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</si>
  <si>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</si>
  <si>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</si>
  <si>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</si>
  <si>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</si>
  <si>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</si>
  <si>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</si>
  <si>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</si>
  <si>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</si>
  <si>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</si>
  <si>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</si>
  <si>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</si>
  <si>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</si>
  <si>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</si>
  <si>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</si>
  <si>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</si>
  <si>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</si>
  <si>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</si>
  <si>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</si>
  <si>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</si>
  <si>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</si>
  <si>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</si>
  <si>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</si>
  <si>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</si>
  <si>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</si>
  <si>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</si>
  <si>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</si>
  <si>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</si>
  <si>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</si>
  <si>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</si>
  <si>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</si>
  <si>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</si>
  <si>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</si>
  <si>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</si>
  <si>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</si>
  <si>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</si>
  <si>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</si>
  <si>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</si>
  <si>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</si>
  <si>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</si>
  <si>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</si>
  <si>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</si>
  <si>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</si>
  <si>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</si>
  <si>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</si>
  <si>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</si>
  <si>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</si>
  <si>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</si>
  <si>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</si>
  <si>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</si>
  <si>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</si>
  <si>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</si>
  <si>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</si>
  <si>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</si>
  <si>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</si>
  <si>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</si>
  <si>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</si>
  <si>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</si>
  <si>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</si>
  <si>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</si>
  <si>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</si>
  <si>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</si>
  <si>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</si>
  <si>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</si>
  <si>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</si>
  <si>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</si>
  <si>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</si>
  <si>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</si>
  <si>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</si>
  <si>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</si>
  <si>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</si>
  <si>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</si>
  <si>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</si>
  <si>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</si>
  <si>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</si>
  <si>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</si>
  <si>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</si>
  <si>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</si>
  <si>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</si>
  <si>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</si>
  <si>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</si>
  <si>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</si>
  <si>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</si>
  <si>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</si>
  <si>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</si>
  <si>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</si>
  <si>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</si>
  <si>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</si>
  <si>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</si>
  <si>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</si>
  <si>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</si>
  <si>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</si>
  <si>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</si>
  <si>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</si>
  <si>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</si>
  <si>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</si>
  <si>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</si>
  <si>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</si>
  <si>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</si>
  <si>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</si>
  <si>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</si>
  <si>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</si>
  <si>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</si>
  <si>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</si>
  <si>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</si>
  <si>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</si>
  <si>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</si>
  <si>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</si>
  <si>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</si>
  <si>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</si>
  <si>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</si>
  <si>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</si>
  <si>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</si>
  <si>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</si>
  <si>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</si>
  <si>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</si>
  <si>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</si>
  <si>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</si>
  <si>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</si>
  <si>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</si>
  <si>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</si>
  <si>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</si>
  <si>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</si>
  <si>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</si>
  <si>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</si>
  <si>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</si>
  <si>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</si>
  <si>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</si>
  <si>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</si>
  <si>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</si>
  <si>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</si>
  <si>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</si>
  <si>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</si>
  <si>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</si>
  <si>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</si>
  <si>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</si>
  <si>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</si>
  <si>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</si>
  <si>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</si>
  <si>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</si>
  <si>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</si>
  <si>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</si>
  <si>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</si>
  <si>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</si>
  <si>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</si>
  <si>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</si>
  <si>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</si>
  <si>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</si>
  <si>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</si>
  <si>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</si>
  <si>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</si>
  <si>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</si>
  <si>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</si>
  <si>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</si>
  <si>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</si>
  <si>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</si>
  <si>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</si>
  <si>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</si>
  <si>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</si>
  <si>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</si>
  <si>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</si>
  <si>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</si>
  <si>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</si>
  <si>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</si>
  <si>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</si>
  <si>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</si>
  <si>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</si>
  <si>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</si>
  <si>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</si>
  <si>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</si>
  <si>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</si>
  <si>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</si>
  <si>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</si>
  <si>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</si>
  <si>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</si>
  <si>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</si>
  <si>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</si>
  <si>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</si>
  <si>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</si>
  <si>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</si>
  <si>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</si>
  <si>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</si>
  <si>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</si>
  <si>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</si>
  <si>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</si>
  <si>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</si>
  <si>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</si>
  <si>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</si>
  <si>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</si>
  <si>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</si>
  <si>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</si>
  <si>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</si>
  <si>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</si>
  <si>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</si>
  <si>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</si>
  <si>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</si>
  <si>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</si>
  <si>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</si>
  <si>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</si>
  <si>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</si>
  <si>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</si>
  <si>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</si>
  <si>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</si>
  <si>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</si>
  <si>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</si>
  <si>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</si>
  <si>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</si>
  <si>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</si>
  <si>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</si>
  <si>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</si>
  <si>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</si>
  <si>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</si>
  <si>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</si>
  <si>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</si>
  <si>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</si>
  <si>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</si>
  <si>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</si>
  <si>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</si>
  <si>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</si>
  <si>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</si>
  <si>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</si>
  <si>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</si>
  <si>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</si>
  <si>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</si>
  <si>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</si>
  <si>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</si>
  <si>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</si>
  <si>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</si>
  <si>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</si>
  <si>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</si>
  <si>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</si>
  <si>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</si>
  <si>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</si>
  <si>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</si>
  <si>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</si>
  <si>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</si>
  <si>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</si>
  <si>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</si>
  <si>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</si>
  <si>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</si>
  <si>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</si>
  <si>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</si>
  <si>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</si>
  <si>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</si>
  <si>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</si>
  <si>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</si>
  <si>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</si>
  <si>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</si>
  <si>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</si>
  <si>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</si>
  <si>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</si>
  <si>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</si>
  <si>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</si>
  <si>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</si>
  <si>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</si>
  <si>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</si>
  <si>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</si>
  <si>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</si>
  <si>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</si>
  <si>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</si>
  <si>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</si>
  <si>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</si>
  <si>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</si>
  <si>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</si>
  <si>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</si>
  <si>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</si>
  <si>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</si>
  <si>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</si>
  <si>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</si>
  <si>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</si>
  <si>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</si>
  <si>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</si>
  <si>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</si>
  <si>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</si>
  <si>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</si>
  <si>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</si>
  <si>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</si>
  <si>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</si>
  <si>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</si>
  <si>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</si>
  <si>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</si>
  <si>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</si>
  <si>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</si>
  <si>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</si>
  <si>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</si>
  <si>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</si>
  <si>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</si>
  <si>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</si>
  <si>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</si>
  <si>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</si>
  <si>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</si>
  <si>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</si>
  <si>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</si>
  <si>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</si>
  <si>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</si>
  <si>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</si>
  <si>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</si>
  <si>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</si>
  <si>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</si>
  <si>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</si>
  <si>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</si>
  <si>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</si>
  <si>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</si>
  <si>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</si>
  <si>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</si>
  <si>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</si>
  <si>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</si>
  <si>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</si>
  <si>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</si>
  <si>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</si>
  <si>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</si>
  <si>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</si>
  <si>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</si>
  <si>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</si>
  <si>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</si>
  <si>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</si>
  <si>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</si>
  <si>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</si>
  <si>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</si>
  <si>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</si>
  <si>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</si>
  <si>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</si>
  <si>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</si>
  <si>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</si>
  <si>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</si>
  <si>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</si>
  <si>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</si>
  <si>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</si>
  <si>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</si>
  <si>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</si>
  <si>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</si>
  <si>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</si>
  <si>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</si>
  <si>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</si>
  <si>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</si>
  <si>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</si>
  <si>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</si>
  <si>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</si>
  <si>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</si>
  <si>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</si>
  <si>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</si>
  <si>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</si>
  <si>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</si>
  <si>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</si>
  <si>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</si>
  <si>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</si>
  <si>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</si>
  <si>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</si>
  <si>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</si>
  <si>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</si>
  <si>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</si>
  <si>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</si>
  <si>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</si>
  <si>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</si>
  <si>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</si>
  <si>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</si>
  <si>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</si>
  <si>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</si>
  <si>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</si>
  <si>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</si>
  <si>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</si>
  <si>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</si>
  <si>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</si>
  <si>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</si>
  <si>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</si>
  <si>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</si>
  <si>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</si>
  <si>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</si>
  <si>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</si>
  <si>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</si>
  <si>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</si>
  <si>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</si>
  <si>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</si>
  <si>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</si>
  <si>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</si>
  <si>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</si>
  <si>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</si>
  <si>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</si>
  <si>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</si>
  <si>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</si>
  <si>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</si>
  <si>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</si>
  <si>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</si>
  <si>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</si>
  <si>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</si>
  <si>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</si>
  <si>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</si>
  <si>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</si>
  <si>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</si>
  <si>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</si>
  <si>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</si>
  <si>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</si>
  <si>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</si>
  <si>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</si>
  <si>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</si>
  <si>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</si>
  <si>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</si>
  <si>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</si>
  <si>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</si>
  <si>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</si>
  <si>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</si>
  <si>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</si>
  <si>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</si>
  <si>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</si>
  <si>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</si>
  <si>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</si>
  <si>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</si>
  <si>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</si>
  <si>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</si>
  <si>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</si>
  <si>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</si>
  <si>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</si>
  <si>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</si>
  <si>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</si>
  <si>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</si>
  <si>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</si>
  <si>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</si>
  <si>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</si>
  <si>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</si>
  <si>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</si>
  <si>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</si>
  <si>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</si>
  <si>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</si>
  <si>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</si>
  <si>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</si>
  <si>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</si>
  <si>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</si>
  <si>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</si>
  <si>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</si>
  <si>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</si>
  <si>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</si>
  <si>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</si>
  <si>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</si>
  <si>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</si>
  <si>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</si>
  <si>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</si>
  <si>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</si>
  <si>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</si>
  <si>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</si>
  <si>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</si>
  <si>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</si>
  <si>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</si>
  <si>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</si>
  <si>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</si>
  <si>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</si>
  <si>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</si>
  <si>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</si>
  <si>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</si>
  <si>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</si>
  <si>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</si>
  <si>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</si>
  <si>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</si>
  <si>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</si>
  <si>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</si>
  <si>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</si>
  <si>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</si>
  <si>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</si>
  <si>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</si>
  <si>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</si>
  <si>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</si>
  <si>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</si>
  <si>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</si>
  <si>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</si>
  <si>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</si>
  <si>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</si>
  <si>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</si>
  <si>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</si>
  <si>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</si>
  <si>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</si>
  <si>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</si>
  <si>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</si>
  <si>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</si>
  <si>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</si>
  <si>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</si>
  <si>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</si>
  <si>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</si>
  <si>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</si>
  <si>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</si>
  <si>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</si>
  <si>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</si>
  <si>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</si>
  <si>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</si>
  <si>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</si>
  <si>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</si>
  <si>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</si>
  <si>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</si>
  <si>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</si>
  <si>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</si>
  <si>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</si>
  <si>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</si>
  <si>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</si>
  <si>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</si>
  <si>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</si>
  <si>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</si>
  <si>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</si>
  <si>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</si>
  <si>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</si>
  <si>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</si>
  <si>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</si>
  <si>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</si>
  <si>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</si>
  <si>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</si>
  <si>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</si>
  <si>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</si>
  <si>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</si>
  <si>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</si>
  <si>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</si>
  <si>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</si>
  <si>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</si>
  <si>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</si>
  <si>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</si>
  <si>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</si>
  <si>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</si>
  <si>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</si>
  <si>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</si>
  <si>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</si>
  <si>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</si>
  <si>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</si>
  <si>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</si>
  <si>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</si>
  <si>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</si>
  <si>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</si>
  <si>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</si>
  <si>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</si>
  <si>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</si>
  <si>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</si>
  <si>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</si>
  <si>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</si>
  <si>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</si>
  <si>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</si>
  <si>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</si>
  <si>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</si>
  <si>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</si>
  <si>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</si>
  <si>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</si>
  <si>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</si>
  <si>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</si>
  <si>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</si>
  <si>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</si>
  <si>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</si>
  <si>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</si>
  <si>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</si>
  <si>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</si>
  <si>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</si>
  <si>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</si>
  <si>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</si>
  <si>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</si>
  <si>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</si>
  <si>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</si>
  <si>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</si>
  <si>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</si>
  <si>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</si>
  <si>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</si>
  <si>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</si>
  <si>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</si>
  <si>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</si>
  <si>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</si>
  <si>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</si>
  <si>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</si>
  <si>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</si>
  <si>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</si>
  <si>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</si>
  <si>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</si>
  <si>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</si>
  <si>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</si>
  <si>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</si>
  <si>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</si>
  <si>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</si>
  <si>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</si>
  <si>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</si>
  <si>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</si>
  <si>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</si>
  <si>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</si>
  <si>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</si>
  <si>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</si>
  <si>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</si>
  <si>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</si>
  <si>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</si>
  <si>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</si>
  <si>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</si>
  <si>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</si>
  <si>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</si>
  <si>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</si>
  <si>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</si>
  <si>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</si>
  <si>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</si>
  <si>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</si>
  <si>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</si>
  <si>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</si>
  <si>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</si>
  <si>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</si>
  <si>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</si>
  <si>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</si>
  <si>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</si>
  <si>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</si>
  <si>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</si>
  <si>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</si>
  <si>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</si>
  <si>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</si>
  <si>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</si>
  <si>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</si>
  <si>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</si>
  <si>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</si>
  <si>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</si>
  <si>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</si>
  <si>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</si>
  <si>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</si>
  <si>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</si>
  <si>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</si>
  <si>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</si>
  <si>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</si>
  <si>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</si>
  <si>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</si>
  <si>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</si>
  <si>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</si>
  <si>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</si>
  <si>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</si>
  <si>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</si>
  <si>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</si>
  <si>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</si>
  <si>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</si>
  <si>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</si>
  <si>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</si>
  <si>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</si>
  <si>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</si>
  <si>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</si>
  <si>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</si>
  <si>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</si>
  <si>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</si>
  <si>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</si>
  <si>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</si>
  <si>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</si>
  <si>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</si>
  <si>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</si>
  <si>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</si>
  <si>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</si>
  <si>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</si>
  <si>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</si>
  <si>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</si>
  <si>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</si>
  <si>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</si>
  <si>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</si>
  <si>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</si>
  <si>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</si>
  <si>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</si>
  <si>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</si>
  <si>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</si>
  <si>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</si>
  <si>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</si>
  <si>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</si>
  <si>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</si>
  <si>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</si>
  <si>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</si>
  <si>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</si>
  <si>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</si>
  <si>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</si>
  <si>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</si>
  <si>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</si>
  <si>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</si>
  <si>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</si>
  <si>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</si>
  <si>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</si>
  <si>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</si>
  <si>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</si>
  <si>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</si>
  <si>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</si>
  <si>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</si>
  <si>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</si>
  <si>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</si>
  <si>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</si>
  <si>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</si>
  <si>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</si>
  <si>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</si>
  <si>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</si>
  <si>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</si>
  <si>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</si>
  <si>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</si>
  <si>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</si>
  <si>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</si>
  <si>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</si>
  <si>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</si>
  <si>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</si>
  <si>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</si>
  <si>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</si>
  <si>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</si>
  <si>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</si>
  <si>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</si>
  <si>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</si>
  <si>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</si>
  <si>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</si>
  <si>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</si>
  <si>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</si>
  <si>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</si>
  <si>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</si>
  <si>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</si>
  <si>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</si>
  <si>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</si>
  <si>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</si>
  <si>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</si>
  <si>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</si>
  <si>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</si>
  <si>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</si>
  <si>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</si>
  <si>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</si>
  <si>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</si>
  <si>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</si>
  <si>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</si>
  <si>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</si>
  <si>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</si>
  <si>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</si>
  <si>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</si>
  <si>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</si>
  <si>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</si>
  <si>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</si>
  <si>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</si>
  <si>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</si>
  <si>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</si>
  <si>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</si>
  <si>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</si>
  <si>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</si>
  <si>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</si>
  <si>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</si>
  <si>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</si>
  <si>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</si>
  <si>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</si>
  <si>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</si>
  <si>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</si>
  <si>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</si>
  <si>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</si>
  <si>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</si>
  <si>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</si>
  <si>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</si>
  <si>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</si>
  <si>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</si>
  <si>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</si>
  <si>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</si>
  <si>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</si>
  <si>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</si>
  <si>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</si>
  <si>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</si>
  <si>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</si>
  <si>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</si>
  <si>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</si>
  <si>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</si>
  <si>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</si>
  <si>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</si>
  <si>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</si>
  <si>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</si>
  <si>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</si>
  <si>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</si>
  <si>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</si>
  <si>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</si>
  <si>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</si>
  <si>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</si>
  <si>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</si>
  <si>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</si>
  <si>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</si>
  <si>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</si>
  <si>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</si>
  <si>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</si>
  <si>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</si>
  <si>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</si>
  <si>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</si>
  <si>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</si>
  <si>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</si>
  <si>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</si>
  <si>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</si>
  <si>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</si>
  <si>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</si>
  <si>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</si>
  <si>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</si>
  <si>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</si>
  <si>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</si>
  <si>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</si>
  <si>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</si>
  <si>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</si>
  <si>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</si>
  <si>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</si>
  <si>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</si>
  <si>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</si>
  <si>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</si>
  <si>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</si>
  <si>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</si>
  <si>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</si>
  <si>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</si>
  <si>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</si>
  <si>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</si>
  <si>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</si>
  <si>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</si>
  <si>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</si>
  <si>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</si>
  <si>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</si>
  <si>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</si>
  <si>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</si>
  <si>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</si>
  <si>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</si>
  <si>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</si>
  <si>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</si>
  <si>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</si>
  <si>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</si>
  <si>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</si>
  <si>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</si>
  <si>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</si>
  <si>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</si>
  <si>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</si>
  <si>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</si>
  <si>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</si>
  <si>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</si>
  <si>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</si>
  <si>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</si>
  <si>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</si>
  <si>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</si>
  <si>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</si>
  <si>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</si>
  <si>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</si>
  <si>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</si>
  <si>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</si>
  <si>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</si>
  <si>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</si>
  <si>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</si>
  <si>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</si>
  <si>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</si>
  <si>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</si>
  <si>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</si>
  <si>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</si>
  <si>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</si>
  <si>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</si>
  <si>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</si>
  <si>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</si>
  <si>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</si>
  <si>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</si>
  <si>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</si>
  <si>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</si>
  <si>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</si>
  <si>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</si>
  <si>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</si>
  <si>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</si>
  <si>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</si>
  <si>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</si>
  <si>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</si>
  <si>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</si>
  <si>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</si>
  <si>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</si>
  <si>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</si>
  <si>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</si>
  <si>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</si>
  <si>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</si>
  <si>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</si>
  <si>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</si>
  <si>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</si>
  <si>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</si>
  <si>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</si>
  <si>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</si>
  <si>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</si>
  <si>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</si>
  <si>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</si>
  <si>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</si>
  <si>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</si>
  <si>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</si>
  <si>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</si>
  <si>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</si>
  <si>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</si>
  <si>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</si>
  <si>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</si>
  <si>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</si>
  <si>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</si>
  <si>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</si>
  <si>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</si>
  <si>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</si>
  <si>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</si>
  <si>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</si>
  <si>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</si>
  <si>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</si>
  <si>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</si>
  <si>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</si>
  <si>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</si>
  <si>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</si>
  <si>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</si>
  <si>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</si>
  <si>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</si>
  <si>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</si>
  <si>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</si>
  <si>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</si>
  <si>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</si>
  <si>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</si>
  <si>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</si>
  <si>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</si>
  <si>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</si>
  <si>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</si>
  <si>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</si>
  <si>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</si>
  <si>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</si>
  <si>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</si>
  <si>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</si>
  <si>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</si>
  <si>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</si>
  <si>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</si>
  <si>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</si>
  <si>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</si>
  <si>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</si>
  <si>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</si>
  <si>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</si>
  <si>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</si>
  <si>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</si>
  <si>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</si>
  <si>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</si>
  <si>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</si>
  <si>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</si>
  <si>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</si>
  <si>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</si>
  <si>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</si>
  <si>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</si>
  <si>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</si>
  <si>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</si>
  <si>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</si>
  <si>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</si>
  <si>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</si>
  <si>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</si>
  <si>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</si>
  <si>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</si>
  <si>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</si>
  <si>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</si>
  <si>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</si>
  <si>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</si>
  <si>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</si>
  <si>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</si>
  <si>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</si>
  <si>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</si>
  <si>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</si>
  <si>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</si>
  <si>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</si>
  <si>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</si>
  <si>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</si>
  <si>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</si>
  <si>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</si>
  <si>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</si>
  <si>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</si>
  <si>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</si>
  <si>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</si>
  <si>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</si>
  <si>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</si>
  <si>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</si>
  <si>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</si>
  <si>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</si>
  <si>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</si>
  <si>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</si>
  <si>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</si>
  <si>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</si>
  <si>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</si>
  <si>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</si>
  <si>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</si>
  <si>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</si>
  <si>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</si>
  <si>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</si>
  <si>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</si>
  <si>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</si>
  <si>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</si>
  <si>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</si>
  <si>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</si>
  <si>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</si>
  <si>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</si>
  <si>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</si>
  <si>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</si>
  <si>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</si>
  <si>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</si>
  <si>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</si>
  <si>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</si>
  <si>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</si>
  <si>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</si>
  <si>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</si>
  <si>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</si>
  <si>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</si>
  <si>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</si>
  <si>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</si>
  <si>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</si>
  <si>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</si>
  <si>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</si>
  <si>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</si>
  <si>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</si>
  <si>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</si>
  <si>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</si>
  <si>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</si>
  <si>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</si>
  <si>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</si>
  <si>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</si>
  <si>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</si>
  <si>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</si>
  <si>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</si>
  <si>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</si>
  <si>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</si>
  <si>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</si>
  <si>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</si>
  <si>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</si>
  <si>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</si>
  <si>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</si>
  <si>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</si>
  <si>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</si>
  <si>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</si>
  <si>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</si>
  <si>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</si>
  <si>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</si>
  <si>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</si>
  <si>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</si>
  <si>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</si>
  <si>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</si>
  <si>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</si>
  <si>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</si>
  <si>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</si>
  <si>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</si>
  <si>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</si>
  <si>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</si>
  <si>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</si>
  <si>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</si>
  <si>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</si>
  <si>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</si>
  <si>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</si>
  <si>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</si>
  <si>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</si>
  <si>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</si>
  <si>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</si>
  <si>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</si>
  <si>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</si>
  <si>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</si>
  <si>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</si>
  <si>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</si>
  <si>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</si>
  <si>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</si>
  <si>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</si>
  <si>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</si>
  <si>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</si>
  <si>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</si>
  <si>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</si>
  <si>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</si>
  <si>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</si>
  <si>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</si>
  <si>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</si>
  <si>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</si>
  <si>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</si>
  <si>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</si>
  <si>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</si>
  <si>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</si>
  <si>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</si>
  <si>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</si>
  <si>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</si>
  <si>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</si>
  <si>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</si>
  <si>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</si>
  <si>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</si>
  <si>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</si>
  <si>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</si>
  <si>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</si>
  <si>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</si>
  <si>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</si>
  <si>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</si>
  <si>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</si>
  <si>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</si>
  <si>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</si>
  <si>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</si>
  <si>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</si>
  <si>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</si>
  <si>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</si>
  <si>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</si>
  <si>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</si>
  <si>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</si>
  <si>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</si>
  <si>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</si>
  <si>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</si>
  <si>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</si>
  <si>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</si>
  <si>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</si>
  <si>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</si>
  <si>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</si>
  <si>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</si>
  <si>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</si>
  <si>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</si>
  <si>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</si>
  <si>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</si>
  <si>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</si>
  <si>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</si>
  <si>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</si>
  <si>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</si>
  <si>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</si>
  <si>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</si>
  <si>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</si>
  <si>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</si>
  <si>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</si>
  <si>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</si>
  <si>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</si>
  <si>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</si>
  <si>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</si>
  <si>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</si>
  <si>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</si>
  <si>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</si>
  <si>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</si>
  <si>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</si>
  <si>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</si>
  <si>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</si>
  <si>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</si>
  <si>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</si>
  <si>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</si>
  <si>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</si>
  <si>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</si>
  <si>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</si>
  <si>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</si>
  <si>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</si>
  <si>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</si>
  <si>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</si>
  <si>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</si>
  <si>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</si>
  <si>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</si>
  <si>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</si>
  <si>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</si>
  <si>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</si>
  <si>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</si>
  <si>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</si>
  <si>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</si>
  <si>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</si>
  <si>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</si>
  <si>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</si>
  <si>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</si>
  <si>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</si>
  <si>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</si>
  <si>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</si>
  <si>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</si>
  <si>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</si>
  <si>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</si>
  <si>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</si>
  <si>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</si>
  <si>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</si>
  <si>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</si>
  <si>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</si>
  <si>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</si>
  <si>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</si>
  <si>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</si>
  <si>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</si>
  <si>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</si>
  <si>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</si>
  <si>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</si>
  <si>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</si>
  <si>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</si>
  <si>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</si>
  <si>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</si>
  <si>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</si>
  <si>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</si>
  <si>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</si>
  <si>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</si>
  <si>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</si>
  <si>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</si>
  <si>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</si>
  <si>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</si>
  <si>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</si>
  <si>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</si>
  <si>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</si>
  <si>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</si>
  <si>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</si>
  <si>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</si>
  <si>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</si>
  <si>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</si>
  <si>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</si>
  <si>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</si>
  <si>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</si>
  <si>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</si>
  <si>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</si>
  <si>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</si>
  <si>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</si>
  <si>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</si>
  <si>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</si>
  <si>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</si>
  <si>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</si>
  <si>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</si>
  <si>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</si>
  <si>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</si>
  <si>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</si>
  <si>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</si>
  <si>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</si>
  <si>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</si>
  <si>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</si>
  <si>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</si>
  <si>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</si>
  <si>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</si>
  <si>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</si>
  <si>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</si>
  <si>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</si>
  <si>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</si>
  <si>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</si>
  <si>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</si>
  <si>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</si>
  <si>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</si>
  <si>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</si>
  <si>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</si>
  <si>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</si>
  <si>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</si>
  <si>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</si>
  <si>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</si>
  <si>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</si>
  <si>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</si>
  <si>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</si>
  <si>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</si>
  <si>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</si>
  <si>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</si>
  <si>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</si>
  <si>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</si>
  <si>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</si>
  <si>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</si>
  <si>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</si>
  <si>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</si>
  <si>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</si>
  <si>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</si>
  <si>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</si>
  <si>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</si>
  <si>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</si>
  <si>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</si>
  <si>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</si>
  <si>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</si>
  <si>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</si>
  <si>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</si>
  <si>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</si>
  <si>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</si>
  <si>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</si>
  <si>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</si>
  <si>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</si>
  <si>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</si>
  <si>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</si>
  <si>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</si>
  <si>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</si>
  <si>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</si>
  <si>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</si>
  <si>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</si>
  <si>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</si>
  <si>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</si>
  <si>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</si>
  <si>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</si>
  <si>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</si>
  <si>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</si>
  <si>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</si>
  <si>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</si>
  <si>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</si>
  <si>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</si>
  <si>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</si>
  <si>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</si>
  <si>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</si>
  <si>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</si>
  <si>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</si>
  <si>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</si>
  <si>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</si>
  <si>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</si>
  <si>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</si>
  <si>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</si>
  <si>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</si>
  <si>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</si>
  <si>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</si>
  <si>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</si>
  <si>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</si>
  <si>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</si>
  <si>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</si>
  <si>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</si>
  <si>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</si>
  <si>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</si>
  <si>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</si>
  <si>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</si>
  <si>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</si>
  <si>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</si>
  <si>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</si>
  <si>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</si>
  <si>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</si>
  <si>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</si>
  <si>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</si>
  <si>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</si>
  <si>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</si>
  <si>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</si>
  <si>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</si>
  <si>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</si>
  <si>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</si>
  <si>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</si>
  <si>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</si>
  <si>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</si>
  <si>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</si>
  <si>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</si>
  <si>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</si>
  <si>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</si>
  <si>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</si>
  <si>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</si>
  <si>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</si>
  <si>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</si>
  <si>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</si>
  <si>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</si>
  <si>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</si>
  <si>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</si>
  <si>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</si>
  <si>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</si>
  <si>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</si>
  <si>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</si>
  <si>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</si>
  <si>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</si>
  <si>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</si>
  <si>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</si>
  <si>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</si>
  <si>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</si>
  <si>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</si>
  <si>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</si>
  <si>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</si>
  <si>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</si>
  <si>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</si>
  <si>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</si>
  <si>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</si>
  <si>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</si>
  <si>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</si>
  <si>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</si>
  <si>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</si>
  <si>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</si>
  <si>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</si>
  <si>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</si>
  <si>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</si>
  <si>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</si>
  <si>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</si>
  <si>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</si>
  <si>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</si>
  <si>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</si>
  <si>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</si>
  <si>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</si>
  <si>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</si>
  <si>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</si>
  <si>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</si>
  <si>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</si>
  <si>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</si>
  <si>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</si>
  <si>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</si>
  <si>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</si>
  <si>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</si>
  <si>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</si>
  <si>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</si>
  <si>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</si>
  <si>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</si>
  <si>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</si>
  <si>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</si>
  <si>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</si>
  <si>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</si>
  <si>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</si>
  <si>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</si>
  <si>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</si>
  <si>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</si>
  <si>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</si>
  <si>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</si>
  <si>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</si>
  <si>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</si>
  <si>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</si>
  <si>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</si>
  <si>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</si>
  <si>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</si>
  <si>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</si>
  <si>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</si>
  <si>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</si>
  <si>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</si>
  <si>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</si>
  <si>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</si>
  <si>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</si>
  <si>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</si>
  <si>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</si>
  <si>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</si>
  <si>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</si>
  <si>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</si>
  <si>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</si>
  <si>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</si>
  <si>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</si>
  <si>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</si>
  <si>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</si>
  <si>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</si>
  <si>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</si>
  <si>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</si>
  <si>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</si>
  <si>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</si>
  <si>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</si>
  <si>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</si>
  <si>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</si>
  <si>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</si>
  <si>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</si>
  <si>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</si>
  <si>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</si>
  <si>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</si>
  <si>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</si>
  <si>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</si>
  <si>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</si>
  <si>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</si>
  <si>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</si>
  <si>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</si>
  <si>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</si>
  <si>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</si>
  <si>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</si>
  <si>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</si>
  <si>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</si>
  <si>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</si>
  <si>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</si>
  <si>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</si>
  <si>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</si>
  <si>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</si>
  <si>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</si>
  <si>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</si>
  <si>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</si>
  <si>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</si>
  <si>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</si>
  <si>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</si>
  <si>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</si>
  <si>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</si>
  <si>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</si>
  <si>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</si>
  <si>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</si>
  <si>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</si>
  <si>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</si>
  <si>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</si>
  <si>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</si>
  <si>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</si>
  <si>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</si>
  <si>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</si>
  <si>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</si>
  <si>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</si>
  <si>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</si>
  <si>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</si>
  <si>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</si>
  <si>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</si>
  <si>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</si>
  <si>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</si>
  <si>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</si>
  <si>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</si>
  <si>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</si>
  <si>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</si>
  <si>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</si>
  <si>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</si>
  <si>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</si>
  <si>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</si>
  <si>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</si>
  <si>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</si>
  <si>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</si>
  <si>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</si>
  <si>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</si>
  <si>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</si>
  <si>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</si>
  <si>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</si>
  <si>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</si>
  <si>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</si>
  <si>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</si>
  <si>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</si>
  <si>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</si>
  <si>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</si>
  <si>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</si>
  <si>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</si>
  <si>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</si>
  <si>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</si>
  <si>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</si>
  <si>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</si>
  <si>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</si>
  <si>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</si>
  <si>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</si>
  <si>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</si>
  <si>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</si>
  <si>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</si>
  <si>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</si>
  <si>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</si>
  <si>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</si>
  <si>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</si>
  <si>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</si>
  <si>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</si>
  <si>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</si>
  <si>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</si>
  <si>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</si>
  <si>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</si>
  <si>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</si>
  <si>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</si>
  <si>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</si>
  <si>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</si>
  <si>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</si>
  <si>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</si>
  <si>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</si>
  <si>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</si>
  <si>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</si>
  <si>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</si>
  <si>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</si>
  <si>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</si>
  <si>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</si>
  <si>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</si>
  <si>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</si>
  <si>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</si>
  <si>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</si>
  <si>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</si>
  <si>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</si>
  <si>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</si>
  <si>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</si>
  <si>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</si>
  <si>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</si>
  <si>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</si>
  <si>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</si>
  <si>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</si>
  <si>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</si>
  <si>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</si>
  <si>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</si>
  <si>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</si>
  <si>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</si>
  <si>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</si>
  <si>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</si>
  <si>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</si>
  <si>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</si>
  <si>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</si>
  <si>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</si>
  <si>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</si>
  <si>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</si>
  <si>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</si>
  <si>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</si>
  <si>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</si>
  <si>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</si>
  <si>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</si>
  <si>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</si>
  <si>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</si>
  <si>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</si>
  <si>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</si>
  <si>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</si>
  <si>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</si>
  <si>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</si>
  <si>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</si>
  <si>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</si>
  <si>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</si>
  <si>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</si>
  <si>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</si>
  <si>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</si>
  <si>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</si>
  <si>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</si>
  <si>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</si>
  <si>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</si>
  <si>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</si>
  <si>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</si>
  <si>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</si>
  <si>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</si>
  <si>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</si>
  <si>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</si>
  <si>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</si>
  <si>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</si>
  <si>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</si>
  <si>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</si>
  <si>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</si>
  <si>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</si>
  <si>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</si>
  <si>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</si>
  <si>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</si>
  <si>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</si>
  <si>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</si>
  <si>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</si>
  <si>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</si>
  <si>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</si>
  <si>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</si>
  <si>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</si>
  <si>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</si>
  <si>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</si>
  <si>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</si>
  <si>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</si>
  <si>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</si>
  <si>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</si>
  <si>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</si>
  <si>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</si>
  <si>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</si>
  <si>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</si>
  <si>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</si>
  <si>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</si>
  <si>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</si>
  <si>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</si>
  <si>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</si>
  <si>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</si>
  <si>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</si>
  <si>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</si>
  <si>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</si>
  <si>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</si>
  <si>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</si>
  <si>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</si>
  <si>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</si>
  <si>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</si>
  <si>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</si>
  <si>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</si>
  <si>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</si>
  <si>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</si>
  <si>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</si>
  <si>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</si>
  <si>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</si>
  <si>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</si>
  <si>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</si>
  <si>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</si>
  <si>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</si>
  <si>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</si>
  <si>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</si>
  <si>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</si>
  <si>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</si>
  <si>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</si>
  <si>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</si>
  <si>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</si>
  <si>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</si>
  <si>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</si>
  <si>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</si>
  <si>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</si>
  <si>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</si>
  <si>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</si>
  <si>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</si>
  <si>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</si>
  <si>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</si>
  <si>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</si>
  <si>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</si>
  <si>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</si>
  <si>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</si>
  <si>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</si>
  <si>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</si>
  <si>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</si>
  <si>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</si>
  <si>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</si>
  <si>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</si>
  <si>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</si>
  <si>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</si>
  <si>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</si>
  <si>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</si>
  <si>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</si>
  <si>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</si>
  <si>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</si>
  <si>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</si>
  <si>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</si>
  <si>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</si>
  <si>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</si>
  <si>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</si>
  <si>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</si>
  <si>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</si>
  <si>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</si>
  <si>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</si>
  <si>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</si>
  <si>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</si>
  <si>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</si>
  <si>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</si>
  <si>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</si>
  <si>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</si>
  <si>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</si>
  <si>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</si>
  <si>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</si>
  <si>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</si>
  <si>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</si>
  <si>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</si>
  <si>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</si>
  <si>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</si>
  <si>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</si>
  <si>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</si>
  <si>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</si>
  <si>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</si>
  <si>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</si>
  <si>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</si>
  <si>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</si>
  <si>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</si>
  <si>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</si>
  <si>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</si>
  <si>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</si>
  <si>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</si>
  <si>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</si>
  <si>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</si>
  <si>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</si>
  <si>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</si>
  <si>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</si>
  <si>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</si>
  <si>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</si>
  <si>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</si>
  <si>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</si>
  <si>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</si>
  <si>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</si>
  <si>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</si>
  <si>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</si>
  <si>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</si>
  <si>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</si>
  <si>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</si>
  <si>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</si>
  <si>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</si>
  <si>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</si>
  <si>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</si>
  <si>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</si>
  <si>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</si>
  <si>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</si>
  <si>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</si>
  <si>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</si>
  <si>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</si>
  <si>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</si>
  <si>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</si>
  <si>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</si>
  <si>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</si>
  <si>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</si>
  <si>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</si>
  <si>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</si>
  <si>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</si>
  <si>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</si>
  <si>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</si>
  <si>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</si>
  <si>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</si>
  <si>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</si>
  <si>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</si>
  <si>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</si>
  <si>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</si>
  <si>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</si>
  <si>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</si>
  <si>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</si>
  <si>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</si>
  <si>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</si>
  <si>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</si>
  <si>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</si>
  <si>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</si>
  <si>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</si>
  <si>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</si>
  <si>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</si>
  <si>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</si>
  <si>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</si>
  <si>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</si>
  <si>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</si>
  <si>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</si>
  <si>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</si>
  <si>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</si>
  <si>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</si>
  <si>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</si>
  <si>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</si>
  <si>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</si>
  <si>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</si>
  <si>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</si>
  <si>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</si>
  <si>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</si>
  <si>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</si>
  <si>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</si>
  <si>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</si>
  <si>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</si>
  <si>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</si>
  <si>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</si>
  <si>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</si>
  <si>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</si>
  <si>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</si>
  <si>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</si>
  <si>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</si>
  <si>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</si>
  <si>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</si>
  <si>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</si>
  <si>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</si>
  <si>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</si>
  <si>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</si>
  <si>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</si>
  <si>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</si>
  <si>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</si>
  <si>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</si>
  <si>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</si>
  <si>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</si>
  <si>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</si>
  <si>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</si>
  <si>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</si>
  <si>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</si>
  <si>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</si>
  <si>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</si>
  <si>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</si>
  <si>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</si>
  <si>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</si>
  <si>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</si>
  <si>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</si>
  <si>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</si>
  <si>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</si>
  <si>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</si>
  <si>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</si>
  <si>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</si>
  <si>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</si>
  <si>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</si>
  <si>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</si>
  <si>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</si>
  <si>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</si>
  <si>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</si>
  <si>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</si>
  <si>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</si>
  <si>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</si>
  <si>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</si>
  <si>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</si>
  <si>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</si>
  <si>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</si>
  <si>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</si>
  <si>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</si>
  <si>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</si>
  <si>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</si>
  <si>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</si>
  <si>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</si>
  <si>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</si>
  <si>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</si>
  <si>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</si>
  <si>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</si>
  <si>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</si>
  <si>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</si>
  <si>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</si>
  <si>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</si>
  <si>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</si>
  <si>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</si>
  <si>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</si>
  <si>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</si>
  <si>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</si>
  <si>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</si>
  <si>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</si>
  <si>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</si>
  <si>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</si>
  <si>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</si>
  <si>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</si>
  <si>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</si>
  <si>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</si>
  <si>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</si>
  <si>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</si>
  <si>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</si>
  <si>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</si>
  <si>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</si>
  <si>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</si>
  <si>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</si>
  <si>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</si>
  <si>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</si>
  <si>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</si>
  <si>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</si>
  <si>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</si>
  <si>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</si>
  <si>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</si>
  <si>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</si>
  <si>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</si>
  <si>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</si>
  <si>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</si>
  <si>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</si>
  <si>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</si>
  <si>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</si>
  <si>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</si>
  <si>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</si>
  <si>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</si>
  <si>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</si>
  <si>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</si>
  <si>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</si>
  <si>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</si>
  <si>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</si>
  <si>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</si>
  <si>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</si>
  <si>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</si>
  <si>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</si>
  <si>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</si>
  <si>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</si>
  <si>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</si>
  <si>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</si>
  <si>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</si>
  <si>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</si>
  <si>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</si>
  <si>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</si>
  <si>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</si>
  <si>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</si>
  <si>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</si>
  <si>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</si>
  <si>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</si>
  <si>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</si>
  <si>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</si>
  <si>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</si>
  <si>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</si>
  <si>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</si>
  <si>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</si>
  <si>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</si>
  <si>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</si>
  <si>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</si>
  <si>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</si>
  <si>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</si>
  <si>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</si>
  <si>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</si>
  <si>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</si>
  <si>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</si>
  <si>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</si>
  <si>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</si>
  <si>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</si>
  <si>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</si>
  <si>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</si>
  <si>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</si>
  <si>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</si>
  <si>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</si>
  <si>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</si>
  <si>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</si>
  <si>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</si>
  <si>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</si>
  <si>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</si>
  <si>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</si>
  <si>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</si>
  <si>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</si>
  <si>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</si>
  <si>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</si>
  <si>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</si>
  <si>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</si>
  <si>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</si>
  <si>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</si>
  <si>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</si>
  <si>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</si>
  <si>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</si>
  <si>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</si>
  <si>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</si>
  <si>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</si>
  <si>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</si>
  <si>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</si>
  <si>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</si>
  <si>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</si>
  <si>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</si>
  <si>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</si>
  <si>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</si>
  <si>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</si>
  <si>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</si>
  <si>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</si>
  <si>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</si>
  <si>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</si>
  <si>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</si>
  <si>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</si>
  <si>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</si>
  <si>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</si>
  <si>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</si>
  <si>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</si>
  <si>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</si>
  <si>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</si>
  <si>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</si>
  <si>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</si>
  <si>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</si>
  <si>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</si>
  <si>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</si>
  <si>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</si>
  <si>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</si>
  <si>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</si>
  <si>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</si>
  <si>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</si>
  <si>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</si>
  <si>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</si>
  <si>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</si>
  <si>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</si>
  <si>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</si>
  <si>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</si>
  <si>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</si>
  <si>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</si>
  <si>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</si>
  <si>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</si>
  <si>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</si>
  <si>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</si>
  <si>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</si>
  <si>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</si>
  <si>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</si>
  <si>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</si>
  <si>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</si>
  <si>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</si>
  <si>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</si>
  <si>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</si>
  <si>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</si>
  <si>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</si>
  <si>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</si>
  <si>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</si>
  <si>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</si>
  <si>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</si>
  <si>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</si>
  <si>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</si>
  <si>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</si>
  <si>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</si>
  <si>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</si>
  <si>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</si>
  <si>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</si>
  <si>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</si>
  <si>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</si>
  <si>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</si>
  <si>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</si>
  <si>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</si>
  <si>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</si>
  <si>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</si>
  <si>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</si>
  <si>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</si>
  <si>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</si>
  <si>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</si>
  <si>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</si>
  <si>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</si>
  <si>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</si>
  <si>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</si>
  <si>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</si>
  <si>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</si>
  <si>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</si>
  <si>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</si>
  <si>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</si>
  <si>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</si>
  <si>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</si>
  <si>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</si>
  <si>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</si>
  <si>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</si>
  <si>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</si>
  <si>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</si>
  <si>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</si>
  <si>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</si>
  <si>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</si>
  <si>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</si>
  <si>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</si>
  <si>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</si>
  <si>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</si>
  <si>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</si>
  <si>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</si>
  <si>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</si>
  <si>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</si>
  <si>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</si>
  <si>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</si>
  <si>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</si>
  <si>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</si>
  <si>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</si>
  <si>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</si>
  <si>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</si>
  <si>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</si>
  <si>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</si>
  <si>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</si>
  <si>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</si>
  <si>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</si>
  <si>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</si>
  <si>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</si>
  <si>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</si>
  <si>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</si>
  <si>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</si>
  <si>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</si>
  <si>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</si>
  <si>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</si>
  <si>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</si>
  <si>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</si>
  <si>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</si>
  <si>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</si>
  <si>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</si>
  <si>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</si>
  <si>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</si>
  <si>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</si>
  <si>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</si>
  <si>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</si>
  <si>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</si>
  <si>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</si>
  <si>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</si>
  <si>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</si>
  <si>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</si>
  <si>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</si>
  <si>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</si>
  <si>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</si>
  <si>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</si>
  <si>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</si>
  <si>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</si>
  <si>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</si>
  <si>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</si>
  <si>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</si>
  <si>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</si>
  <si>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</si>
  <si>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</si>
  <si>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</si>
  <si>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</si>
  <si>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</si>
  <si>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</si>
  <si>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</si>
  <si>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</si>
  <si>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</si>
  <si>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</si>
  <si>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</si>
  <si>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</si>
  <si>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</si>
  <si>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</si>
  <si>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</si>
  <si>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</si>
  <si>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</si>
  <si>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</si>
  <si>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</si>
  <si>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</si>
  <si>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</si>
  <si>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</si>
  <si>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</si>
  <si>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</si>
  <si>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</si>
  <si>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</si>
  <si>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</si>
  <si>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</si>
  <si>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</si>
  <si>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</si>
  <si>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</si>
  <si>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</si>
  <si>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</si>
  <si>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</si>
  <si>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</si>
  <si>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</si>
  <si>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</si>
  <si>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</si>
  <si>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</si>
  <si>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</si>
  <si>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</si>
  <si>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</si>
  <si>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</si>
  <si>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</si>
  <si>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</si>
  <si>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</si>
  <si>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</si>
  <si>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</si>
  <si>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</si>
  <si>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</si>
  <si>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</si>
  <si>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</si>
  <si>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</si>
  <si>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</si>
  <si>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</si>
  <si>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</si>
  <si>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</si>
  <si>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</si>
  <si>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</si>
  <si>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</si>
  <si>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</si>
  <si>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</si>
  <si>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</si>
  <si>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</si>
  <si>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</si>
  <si>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</si>
  <si>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</si>
  <si>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</si>
  <si>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</si>
  <si>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</si>
  <si>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</si>
  <si>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</si>
  <si>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</si>
  <si>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</si>
  <si>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</si>
  <si>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</si>
  <si>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</si>
  <si>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</si>
  <si>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</si>
  <si>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</si>
  <si>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</si>
  <si>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</si>
  <si>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</si>
  <si>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</si>
  <si>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</si>
  <si>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</si>
  <si>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</si>
  <si>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</si>
  <si>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</si>
  <si>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</si>
  <si>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</si>
  <si>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</si>
  <si>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</si>
  <si>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</si>
  <si>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</si>
  <si>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</si>
  <si>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</si>
  <si>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</si>
  <si>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</si>
  <si>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</si>
  <si>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</si>
  <si>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</si>
  <si>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</si>
  <si>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</si>
  <si>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</si>
  <si>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</si>
  <si>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</si>
  <si>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</si>
  <si>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</si>
  <si>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</si>
  <si>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</si>
  <si>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</si>
  <si>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</si>
  <si>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</si>
  <si>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</si>
  <si>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</si>
  <si>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</si>
  <si>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</si>
  <si>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</si>
  <si>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</si>
  <si>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</si>
  <si>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</si>
  <si>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</si>
  <si>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</si>
  <si>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</si>
  <si>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</si>
  <si>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</si>
  <si>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</si>
  <si>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</si>
  <si>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</si>
  <si>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</si>
  <si>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</si>
  <si>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</si>
  <si>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</si>
  <si>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</si>
  <si>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</si>
  <si>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</si>
  <si>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</si>
  <si>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</si>
  <si>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</si>
  <si>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</si>
  <si>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</si>
  <si>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</si>
  <si>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</si>
  <si>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</si>
  <si>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</si>
  <si>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</si>
  <si>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</si>
  <si>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</si>
  <si>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</si>
  <si>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</si>
  <si>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</si>
  <si>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</si>
  <si>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</si>
  <si>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</si>
  <si>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</si>
  <si>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</si>
  <si>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</si>
  <si>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</si>
  <si>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</si>
  <si>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</si>
  <si>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</si>
  <si>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</si>
  <si>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</si>
  <si>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</si>
  <si>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</si>
  <si>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</si>
  <si>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</si>
  <si>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</si>
  <si>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</si>
  <si>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</si>
  <si>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</si>
  <si>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</si>
  <si>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</si>
  <si>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</si>
  <si>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</si>
  <si>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</si>
  <si>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</si>
  <si>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</si>
  <si>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</si>
  <si>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</si>
  <si>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</si>
  <si>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</si>
  <si>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</si>
  <si>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</si>
  <si>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</si>
  <si>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</si>
  <si>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</si>
  <si>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</si>
  <si>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</si>
  <si>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</si>
  <si>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</si>
  <si>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</si>
  <si>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</si>
  <si>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</si>
  <si>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</si>
  <si>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</si>
  <si>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</si>
  <si>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</si>
  <si>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</si>
  <si>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</si>
  <si>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</si>
  <si>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</si>
  <si>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</si>
  <si>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</si>
  <si>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</si>
  <si>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</si>
  <si>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</si>
  <si>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</si>
  <si>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</si>
  <si>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</si>
  <si>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</si>
  <si>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</si>
  <si>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</si>
  <si>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</si>
  <si>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</si>
  <si>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</si>
  <si>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</si>
  <si>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</si>
  <si>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</si>
  <si>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</si>
  <si>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</si>
  <si>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</si>
  <si>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</si>
  <si>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</si>
  <si>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</si>
  <si>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</si>
  <si>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</si>
  <si>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</si>
  <si>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</si>
  <si>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</si>
  <si>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</si>
  <si>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</si>
  <si>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</si>
  <si>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</si>
  <si>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</si>
  <si>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</si>
  <si>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</si>
  <si>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</si>
  <si>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</si>
  <si>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</si>
  <si>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</si>
  <si>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</si>
  <si>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</si>
  <si>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</si>
  <si>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</si>
  <si>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</si>
  <si>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</si>
  <si>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</si>
  <si>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</si>
  <si>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</si>
  <si>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</si>
  <si>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</si>
  <si>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</si>
  <si>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</si>
  <si>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</si>
  <si>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</si>
  <si>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</si>
  <si>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</si>
  <si>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</si>
  <si>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</si>
  <si>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</si>
  <si>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</si>
  <si>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</si>
  <si>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</si>
  <si>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</si>
  <si>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</si>
  <si>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</si>
  <si>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</si>
  <si>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</si>
  <si>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</si>
  <si>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</si>
  <si>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</si>
  <si>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</si>
  <si>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</si>
  <si>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</si>
  <si>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</si>
  <si>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</si>
  <si>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</si>
  <si>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</si>
  <si>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</si>
  <si>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</si>
  <si>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</si>
  <si>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</si>
  <si>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</si>
  <si>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</si>
  <si>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</si>
  <si>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</si>
  <si>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</si>
  <si>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</si>
  <si>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</si>
  <si>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</si>
  <si>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</si>
  <si>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</si>
  <si>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</si>
  <si>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</si>
  <si>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</si>
  <si>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</si>
  <si>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</si>
  <si>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</si>
  <si>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</si>
  <si>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</si>
  <si>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</si>
  <si>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</si>
  <si>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</si>
  <si>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</si>
  <si>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</si>
  <si>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</si>
  <si>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</si>
  <si>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</si>
  <si>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</si>
  <si>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</si>
  <si>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</si>
  <si>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</si>
  <si>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</si>
  <si>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</si>
  <si>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</si>
  <si>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</si>
  <si>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</si>
  <si>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</si>
  <si>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</si>
  <si>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</si>
  <si>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</si>
  <si>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</si>
  <si>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</si>
  <si>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</si>
  <si>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</si>
  <si>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</si>
  <si>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</si>
  <si>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</si>
  <si>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</si>
  <si>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</si>
  <si>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</si>
  <si>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</si>
  <si>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</si>
  <si>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</si>
  <si>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</si>
  <si>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</si>
  <si>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</si>
  <si>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</si>
  <si>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</si>
  <si>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</si>
  <si>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</si>
  <si>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</si>
  <si>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</si>
  <si>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</si>
  <si>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</si>
  <si>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</si>
  <si>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</si>
  <si>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</si>
  <si>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</si>
  <si>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</si>
  <si>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</si>
  <si>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</si>
  <si>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</si>
  <si>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</si>
  <si>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</si>
  <si>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</si>
  <si>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</si>
  <si>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</si>
  <si>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</si>
  <si>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</si>
  <si>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</si>
  <si>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</si>
  <si>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</si>
  <si>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</si>
  <si>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</si>
  <si>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</si>
  <si>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</si>
  <si>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</si>
  <si>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</si>
  <si>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</si>
  <si>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</si>
  <si>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</si>
  <si>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</si>
  <si>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</si>
  <si>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</si>
  <si>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</si>
  <si>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</si>
  <si>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</si>
  <si>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</si>
  <si>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</si>
  <si>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</si>
  <si>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</si>
  <si>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</si>
  <si>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</si>
  <si>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</si>
  <si>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</si>
  <si>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</si>
  <si>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</si>
  <si>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</si>
  <si>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</si>
  <si>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</si>
  <si>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</si>
  <si>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</si>
  <si>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</si>
  <si>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</si>
  <si>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</si>
  <si>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</si>
  <si>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</si>
  <si>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</si>
  <si>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</si>
  <si>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</si>
  <si>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</si>
  <si>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</si>
  <si>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</si>
  <si>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</si>
  <si>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</si>
  <si>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</si>
  <si>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</si>
  <si>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</si>
  <si>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</si>
  <si>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</si>
  <si>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</si>
  <si>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</si>
  <si>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</si>
  <si>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</si>
  <si>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</si>
  <si>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</si>
  <si>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</si>
  <si>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</si>
  <si>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</si>
  <si>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</si>
  <si>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</si>
  <si>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</si>
  <si>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</si>
  <si>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</si>
  <si>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</si>
  <si>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</si>
  <si>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</si>
  <si>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</si>
  <si>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</si>
  <si>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</si>
  <si>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</si>
  <si>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</si>
  <si>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</si>
  <si>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</si>
  <si>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</si>
  <si>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</si>
  <si>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</si>
  <si>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</si>
  <si>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</si>
  <si>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</si>
  <si>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</si>
  <si>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</si>
  <si>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</si>
  <si>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</si>
  <si>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</si>
  <si>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</si>
  <si>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</si>
  <si>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</si>
  <si>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</si>
  <si>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</si>
  <si>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</si>
  <si>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</si>
  <si>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</si>
  <si>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</si>
  <si>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</si>
  <si>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</si>
  <si>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</si>
  <si>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</si>
  <si>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</si>
  <si>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</si>
  <si>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</si>
  <si>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</si>
  <si>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</si>
  <si>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</si>
  <si>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</si>
  <si>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</si>
  <si>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</si>
  <si>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</si>
  <si>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</si>
  <si>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</si>
  <si>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</si>
  <si>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</si>
  <si>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</si>
  <si>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</si>
  <si>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</si>
  <si>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</si>
  <si>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</si>
  <si>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</si>
  <si>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</si>
  <si>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</si>
  <si>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</si>
  <si>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</si>
  <si>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</si>
  <si>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</si>
  <si>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</si>
  <si>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</si>
  <si>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</si>
  <si>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</si>
  <si>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</si>
  <si>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</si>
  <si>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</si>
  <si>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</si>
  <si>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</si>
  <si>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</si>
  <si>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</si>
  <si>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</si>
  <si>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</si>
  <si>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</si>
  <si>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</si>
  <si>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</si>
  <si>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</si>
  <si>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</si>
  <si>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</si>
  <si>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</si>
  <si>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</si>
  <si>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</si>
  <si>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</si>
  <si>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</si>
  <si>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</si>
  <si>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</si>
  <si>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</si>
  <si>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</si>
  <si>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</si>
  <si>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</si>
  <si>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</si>
  <si>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</si>
  <si>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</si>
  <si>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</si>
  <si>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</si>
  <si>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</si>
  <si>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</si>
  <si>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</si>
  <si>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</si>
  <si>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</si>
  <si>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</si>
  <si>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</si>
  <si>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</si>
  <si>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</si>
  <si>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</si>
  <si>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</si>
  <si>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</si>
  <si>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</si>
  <si>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</si>
  <si>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</si>
  <si>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</si>
  <si>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</si>
  <si>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</si>
  <si>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</si>
  <si>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</si>
  <si>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</si>
  <si>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</si>
  <si>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</si>
  <si>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</si>
  <si>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</si>
  <si>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</si>
  <si>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</si>
  <si>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</si>
  <si>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</si>
  <si>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</si>
  <si>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</si>
  <si>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</si>
  <si>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</si>
  <si>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</si>
  <si>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</si>
  <si>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</si>
  <si>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</si>
  <si>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</si>
  <si>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</si>
  <si>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</si>
  <si>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</si>
  <si>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</si>
  <si>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</si>
  <si>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</si>
  <si>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</si>
  <si>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</si>
  <si>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</si>
  <si>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</si>
  <si>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</si>
  <si>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</si>
  <si>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</si>
  <si>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</si>
  <si>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</si>
  <si>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</si>
  <si>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</si>
  <si>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</si>
  <si>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</si>
  <si>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</si>
  <si>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</si>
  <si>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</si>
  <si>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</si>
  <si>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</si>
  <si>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</si>
  <si>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</si>
  <si>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</si>
  <si>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</si>
  <si>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</si>
  <si>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</si>
  <si>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</si>
  <si>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</si>
  <si>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</si>
  <si>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</si>
  <si>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</si>
  <si>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</si>
  <si>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</si>
  <si>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</si>
  <si>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</si>
  <si>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</si>
  <si>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</si>
  <si>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</si>
  <si>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</si>
  <si>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</si>
  <si>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</si>
  <si>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</si>
  <si>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</si>
  <si>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</si>
  <si>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</si>
  <si>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</si>
  <si>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</si>
  <si>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</si>
  <si>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</si>
  <si>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</si>
  <si>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</si>
  <si>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</si>
  <si>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</si>
  <si>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</si>
  <si>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</si>
  <si>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</si>
  <si>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</si>
  <si>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</si>
  <si>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</si>
  <si>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</si>
  <si>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</si>
  <si>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</si>
  <si>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</si>
  <si>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</si>
  <si>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</si>
  <si>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</si>
  <si>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</si>
  <si>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</si>
  <si>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</si>
  <si>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</si>
  <si>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</si>
  <si>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</si>
  <si>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</si>
  <si>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</si>
  <si>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</si>
  <si>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</si>
  <si>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</si>
  <si>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</si>
  <si>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</si>
  <si>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</si>
  <si>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</si>
  <si>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</si>
  <si>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</si>
  <si>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</si>
  <si>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</si>
  <si>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</si>
  <si>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</si>
  <si>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</si>
  <si>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</si>
  <si>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</si>
  <si>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</si>
  <si>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</si>
  <si>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</si>
  <si>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</si>
  <si>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</si>
  <si>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</si>
  <si>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</si>
  <si>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</si>
  <si>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</si>
  <si>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</si>
  <si>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</si>
  <si>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</si>
  <si>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</si>
  <si>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</si>
  <si>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</si>
  <si>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</si>
  <si>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</si>
  <si>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</si>
  <si>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</si>
  <si>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</si>
  <si>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</si>
  <si>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</si>
  <si>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</si>
  <si>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</si>
  <si>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</si>
  <si>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</si>
  <si>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</si>
  <si>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</si>
  <si>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</si>
  <si>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</si>
  <si>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</si>
  <si>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</si>
  <si>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</si>
  <si>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</si>
  <si>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</si>
  <si>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</si>
  <si>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</si>
  <si>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</si>
  <si>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</si>
  <si>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</si>
  <si>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</si>
  <si>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</si>
  <si>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</si>
  <si>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</si>
  <si>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</si>
  <si>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</si>
  <si>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</si>
  <si>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</si>
  <si>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</si>
  <si>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</si>
  <si>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</si>
  <si>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</si>
  <si>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</si>
  <si>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</si>
  <si>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</si>
  <si>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</si>
  <si>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</si>
  <si>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</si>
  <si>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</si>
  <si>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</si>
  <si>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</si>
  <si>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</si>
  <si>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</si>
  <si>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</si>
  <si>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</si>
  <si>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</si>
  <si>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</si>
  <si>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</si>
  <si>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</si>
  <si>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</si>
  <si>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</si>
  <si>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</si>
  <si>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</si>
  <si>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</si>
  <si>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</si>
  <si>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</si>
  <si>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</si>
  <si>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</si>
  <si>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</si>
  <si>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</si>
  <si>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</si>
  <si>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</si>
  <si>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</si>
  <si>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</si>
  <si>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</si>
  <si>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</si>
  <si>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</si>
  <si>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</si>
  <si>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</si>
  <si>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</si>
  <si>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</si>
  <si>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</si>
  <si>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</si>
  <si>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</si>
  <si>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</si>
  <si>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</si>
  <si>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</si>
  <si>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</si>
  <si>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</si>
  <si>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</si>
  <si>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</si>
  <si>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</si>
  <si>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</si>
  <si>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</si>
  <si>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</si>
  <si>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</si>
  <si>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</si>
  <si>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</si>
  <si>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</si>
  <si>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</si>
  <si>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</si>
  <si>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</si>
  <si>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</si>
  <si>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</si>
  <si>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</si>
  <si>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</si>
  <si>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</si>
  <si>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</si>
  <si>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</si>
  <si>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</si>
  <si>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</si>
  <si>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</si>
  <si>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</si>
  <si>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</si>
  <si>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</si>
  <si>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</si>
  <si>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</si>
  <si>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</si>
  <si>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</si>
  <si>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</si>
  <si>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</si>
  <si>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</si>
  <si>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</si>
  <si>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</si>
  <si>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</si>
  <si>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</si>
  <si>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</si>
  <si>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</si>
  <si>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</si>
  <si>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</si>
  <si>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</si>
  <si>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</si>
  <si>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</si>
  <si>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</si>
  <si>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</si>
  <si>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</si>
  <si>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</si>
  <si>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</si>
  <si>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</si>
  <si>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</si>
  <si>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</si>
  <si>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</si>
  <si>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</si>
  <si>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</si>
  <si>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</si>
  <si>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</si>
  <si>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</si>
  <si>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</si>
  <si>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</si>
  <si>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</si>
  <si>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</si>
  <si>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</si>
  <si>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</si>
  <si>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</si>
  <si>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</si>
  <si>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</si>
  <si>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</si>
  <si>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</si>
  <si>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</si>
  <si>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</si>
  <si>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</si>
  <si>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</si>
  <si>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</si>
  <si>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</si>
  <si>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</si>
  <si>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</si>
  <si>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</si>
  <si>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</si>
  <si>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</si>
  <si>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</si>
  <si>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</si>
  <si>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</si>
  <si>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</si>
  <si>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</si>
  <si>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</si>
  <si>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</si>
  <si>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</si>
  <si>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</si>
  <si>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</si>
  <si>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</si>
  <si>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</si>
  <si>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</si>
  <si>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</si>
  <si>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</si>
  <si>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</si>
  <si>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</si>
  <si>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</si>
  <si>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</si>
  <si>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</si>
  <si>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</si>
  <si>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</si>
  <si>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</si>
  <si>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</si>
  <si>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</si>
  <si>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</si>
  <si>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</si>
  <si>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</si>
  <si>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</si>
  <si>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</si>
  <si>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</si>
  <si>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</si>
  <si>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</si>
  <si>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</si>
  <si>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</si>
  <si>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</si>
  <si>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</si>
  <si>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</si>
  <si>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</si>
  <si>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</si>
  <si>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</si>
  <si>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</si>
  <si>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</si>
  <si>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</si>
  <si>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</si>
  <si>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</si>
  <si>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</si>
  <si>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</si>
  <si>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</si>
  <si>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</si>
  <si>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</si>
  <si>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</si>
  <si>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</si>
  <si>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</si>
  <si>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</si>
  <si>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</si>
  <si>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</si>
  <si>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</si>
  <si>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</si>
  <si>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</si>
  <si>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</si>
  <si>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</si>
  <si>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</si>
  <si>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</si>
  <si>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</si>
  <si>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</si>
  <si>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</si>
  <si>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</si>
  <si>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</si>
  <si>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</si>
  <si>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</si>
  <si>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</si>
  <si>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</si>
  <si>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</si>
  <si>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</si>
  <si>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</si>
  <si>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</si>
  <si>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</si>
  <si>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</si>
  <si>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</si>
  <si>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</si>
  <si>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</si>
  <si>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</si>
  <si>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</si>
  <si>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</si>
  <si>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</si>
  <si>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</si>
  <si>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</si>
  <si>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</si>
  <si>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</si>
  <si>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</si>
  <si>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</si>
  <si>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</si>
  <si>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</si>
  <si>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</si>
  <si>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</si>
  <si>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</si>
  <si>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</si>
  <si>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</si>
  <si>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</si>
  <si>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</si>
  <si>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</si>
  <si>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</si>
  <si>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</si>
  <si>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</si>
  <si>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</si>
  <si>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</si>
  <si>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</si>
  <si>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</si>
  <si>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</si>
  <si>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</si>
  <si>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</si>
  <si>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</si>
  <si>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</si>
  <si>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</si>
  <si>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</si>
  <si>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</si>
  <si>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</si>
  <si>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</si>
  <si>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</si>
  <si>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</si>
  <si>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</si>
  <si>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</si>
  <si>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</si>
  <si>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</si>
  <si>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</si>
  <si>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</si>
  <si>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</si>
  <si>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</si>
  <si>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</si>
  <si>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</si>
  <si>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</si>
  <si>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</si>
  <si>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</si>
  <si>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</si>
  <si>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</si>
  <si>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</si>
  <si>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</si>
  <si>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</si>
  <si>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</si>
  <si>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</si>
  <si>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</si>
  <si>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</si>
  <si>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</si>
  <si>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</si>
  <si>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</si>
  <si>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</si>
  <si>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</si>
  <si>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</si>
  <si>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</si>
  <si>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</si>
  <si>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</si>
  <si>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</si>
  <si>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</si>
  <si>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</si>
  <si>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</si>
  <si>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</si>
  <si>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</si>
  <si>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</si>
  <si>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</si>
  <si>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</si>
  <si>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</si>
  <si>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</si>
  <si>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</si>
  <si>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</si>
  <si>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</si>
  <si>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</si>
  <si>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</si>
  <si>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</si>
  <si>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</si>
  <si>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</si>
  <si>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</si>
  <si>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</si>
  <si>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</si>
  <si>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</si>
  <si>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</si>
  <si>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</si>
  <si>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</si>
  <si>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</si>
  <si>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</si>
  <si>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</si>
  <si>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</si>
  <si>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</si>
  <si>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</si>
  <si>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</si>
  <si>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</si>
  <si>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</si>
  <si>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</si>
  <si>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</si>
  <si>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</si>
  <si>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</si>
  <si>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</si>
  <si>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</si>
  <si>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</si>
  <si>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</si>
  <si>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</si>
  <si>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</si>
  <si>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</si>
  <si>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</si>
  <si>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</si>
  <si>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</si>
  <si>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</si>
  <si>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</si>
  <si>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</si>
  <si>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</si>
  <si>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</si>
  <si>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</si>
  <si>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</si>
  <si>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</si>
  <si>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</si>
  <si>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</si>
  <si>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</si>
  <si>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</si>
  <si>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</si>
  <si>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</si>
  <si>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</si>
  <si>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</si>
  <si>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</si>
  <si>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</si>
  <si>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</si>
  <si>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</si>
  <si>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</si>
  <si>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</si>
  <si>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</si>
  <si>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</si>
  <si>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</si>
  <si>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</si>
  <si>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</si>
  <si>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</si>
  <si>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</si>
  <si>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</si>
  <si>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</si>
  <si>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</si>
  <si>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</si>
  <si>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</si>
  <si>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</si>
  <si>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</si>
  <si>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</si>
  <si>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</si>
  <si>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</si>
  <si>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</si>
  <si>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</si>
  <si>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</si>
  <si>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</si>
  <si>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</si>
  <si>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</si>
  <si>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</si>
  <si>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</si>
  <si>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</si>
  <si>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</si>
  <si>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</si>
  <si>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</si>
  <si>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</si>
  <si>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</si>
  <si>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</si>
  <si>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</si>
  <si>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</si>
  <si>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</si>
  <si>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</si>
  <si>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</si>
  <si>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</si>
  <si>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</si>
  <si>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</si>
  <si>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</si>
  <si>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</si>
  <si>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</si>
  <si>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</si>
  <si>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</si>
  <si>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</si>
  <si>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</si>
  <si>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</si>
  <si>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</si>
  <si>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</si>
  <si>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</si>
  <si>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</si>
  <si>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</si>
  <si>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</si>
  <si>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</si>
  <si>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</si>
  <si>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</si>
  <si>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</si>
  <si>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</si>
  <si>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</si>
  <si>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</si>
  <si>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</si>
  <si>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</si>
  <si>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</si>
  <si>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</si>
  <si>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</si>
  <si>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</si>
  <si>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</si>
  <si>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</si>
  <si>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</si>
  <si>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</si>
  <si>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</si>
  <si>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</si>
  <si>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</si>
  <si>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</si>
  <si>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</si>
  <si>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</si>
  <si>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</si>
  <si>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</si>
  <si>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</si>
  <si>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</si>
  <si>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</si>
  <si>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</si>
  <si>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</si>
  <si>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</si>
  <si>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</si>
  <si>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</si>
  <si>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</si>
  <si>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</si>
  <si>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</si>
  <si>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</si>
  <si>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</si>
  <si>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</si>
  <si>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</si>
  <si>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</si>
  <si>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</si>
  <si>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</si>
  <si>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</si>
  <si>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</si>
  <si>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</si>
  <si>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</si>
  <si>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</si>
  <si>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</si>
  <si>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</si>
  <si>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</si>
  <si>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</si>
  <si>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</si>
  <si>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</si>
  <si>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</si>
  <si>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</si>
  <si>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</si>
  <si>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</si>
  <si>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</si>
  <si>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</si>
  <si>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</si>
  <si>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</si>
  <si>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</si>
  <si>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</si>
  <si>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</si>
  <si>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</si>
  <si>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</si>
  <si>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</si>
  <si>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</si>
  <si>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</si>
  <si>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</si>
  <si>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</si>
  <si>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</si>
  <si>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</si>
  <si>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</si>
  <si>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</si>
  <si>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</si>
  <si>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</si>
  <si>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</si>
  <si>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</si>
  <si>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</si>
  <si>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</si>
  <si>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</si>
  <si>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</si>
  <si>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</si>
  <si>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</si>
  <si>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</si>
  <si>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</si>
  <si>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</si>
  <si>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</si>
  <si>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</si>
  <si>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</si>
  <si>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</si>
  <si>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</si>
  <si>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</si>
  <si>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</si>
  <si>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</si>
  <si>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</si>
  <si>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</si>
  <si>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</si>
  <si>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</si>
  <si>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</si>
  <si>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</si>
  <si>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</si>
  <si>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</si>
  <si>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</si>
  <si>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</si>
  <si>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</si>
  <si>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</si>
  <si>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</si>
  <si>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</si>
  <si>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</si>
  <si>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</si>
  <si>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</si>
  <si>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</si>
  <si>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</si>
  <si>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</si>
  <si>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</si>
  <si>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</si>
  <si>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</si>
  <si>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</si>
  <si>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</si>
  <si>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</si>
  <si>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</si>
  <si>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</si>
  <si>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</si>
  <si>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</si>
  <si>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</si>
  <si>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</si>
  <si>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</si>
  <si>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</si>
  <si>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</si>
  <si>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</si>
  <si>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</si>
  <si>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</si>
  <si>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</si>
  <si>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</si>
  <si>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</si>
  <si>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</si>
  <si>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</si>
  <si>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</si>
  <si>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</si>
  <si>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</si>
  <si>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</si>
  <si>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</si>
  <si>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</si>
  <si>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</si>
  <si>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</si>
  <si>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</si>
  <si>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</si>
  <si>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</si>
  <si>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</si>
  <si>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</si>
  <si>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</si>
  <si>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</si>
  <si>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</si>
  <si>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</si>
  <si>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</si>
  <si>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</si>
  <si>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</si>
  <si>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</si>
  <si>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</si>
  <si>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</si>
  <si>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</si>
  <si>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</si>
  <si>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</si>
  <si>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</si>
  <si>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</si>
  <si>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</si>
  <si>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</si>
  <si>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</si>
  <si>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</si>
  <si>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</si>
  <si>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</si>
  <si>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</si>
  <si>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</si>
  <si>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</si>
  <si>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</si>
  <si>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</si>
  <si>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</si>
  <si>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</si>
  <si>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</si>
  <si>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</si>
  <si>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</si>
  <si>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</si>
  <si>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</si>
  <si>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</si>
  <si>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</si>
  <si>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</si>
  <si>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</si>
  <si>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</si>
  <si>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</si>
  <si>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</si>
  <si>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</si>
  <si>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</si>
  <si>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</si>
  <si>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</si>
  <si>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</si>
  <si>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</si>
  <si>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</si>
  <si>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</si>
  <si>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</si>
  <si>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</si>
  <si>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</si>
  <si>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</si>
  <si>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</si>
  <si>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</si>
  <si>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</si>
  <si>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</si>
  <si>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</si>
  <si>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</si>
  <si>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</si>
  <si>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</si>
  <si>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</si>
  <si>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</si>
  <si>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</si>
  <si>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</si>
  <si>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</si>
  <si>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</si>
  <si>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</si>
  <si>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</si>
  <si>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</si>
  <si>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</si>
  <si>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</si>
  <si>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</si>
  <si>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</si>
  <si>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</si>
  <si>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</si>
  <si>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</si>
  <si>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</si>
  <si>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</si>
  <si>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</si>
  <si>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</si>
  <si>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</si>
  <si>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</si>
  <si>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</si>
  <si>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</si>
  <si>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</si>
  <si>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</si>
  <si>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</si>
  <si>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</si>
  <si>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</si>
  <si>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</si>
  <si>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</si>
  <si>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</si>
  <si>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</si>
  <si>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</si>
  <si>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</si>
  <si>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</si>
  <si>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</si>
  <si>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</si>
  <si>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</si>
  <si>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</si>
  <si>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</si>
  <si>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</si>
  <si>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</si>
  <si>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</si>
  <si>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</si>
  <si>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</si>
  <si>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</si>
  <si>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</si>
  <si>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</si>
  <si>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</si>
  <si>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</si>
  <si>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</si>
  <si>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</si>
  <si>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</si>
  <si>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</si>
  <si>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</si>
  <si>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</si>
  <si>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</si>
  <si>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</si>
  <si>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</si>
  <si>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</si>
  <si>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</si>
  <si>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</si>
  <si>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</si>
  <si>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</si>
  <si>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</si>
  <si>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</si>
  <si>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</si>
  <si>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</si>
  <si>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</si>
  <si>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</si>
  <si>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</si>
  <si>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</si>
  <si>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</si>
  <si>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</si>
  <si>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</si>
  <si>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</si>
  <si>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</si>
  <si>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</si>
  <si>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</si>
  <si>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</si>
  <si>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</si>
  <si>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</si>
  <si>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</si>
  <si>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</si>
  <si>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</si>
  <si>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</si>
  <si>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</si>
  <si>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</si>
  <si>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</si>
  <si>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</si>
  <si>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</si>
  <si>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</si>
  <si>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</si>
  <si>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</si>
  <si>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</si>
  <si>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</si>
  <si>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</si>
  <si>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</si>
  <si>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</si>
  <si>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</si>
  <si>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</si>
  <si>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</si>
  <si>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</si>
  <si>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</si>
  <si>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</si>
  <si>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</si>
  <si>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</si>
  <si>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</si>
  <si>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</si>
  <si>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</si>
  <si>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</si>
  <si>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</si>
  <si>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</si>
  <si>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</si>
  <si>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</si>
  <si>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</si>
  <si>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</si>
  <si>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</si>
  <si>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</si>
  <si>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</si>
  <si>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</si>
  <si>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</si>
  <si>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</si>
  <si>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</si>
  <si>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</si>
  <si>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</si>
  <si>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</si>
  <si>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</si>
  <si>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</si>
  <si>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</si>
  <si>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</si>
  <si>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</si>
  <si>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</si>
  <si>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</si>
  <si>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</si>
  <si>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</si>
  <si>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</si>
  <si>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</si>
  <si>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</si>
  <si>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</si>
  <si>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</si>
  <si>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</si>
  <si>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</si>
  <si>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</si>
  <si>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</si>
  <si>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</si>
  <si>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</si>
  <si>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</si>
  <si>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</si>
  <si>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</si>
  <si>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</si>
  <si>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</si>
  <si>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</si>
  <si>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</si>
  <si>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</si>
  <si>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</si>
  <si>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</si>
  <si>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</si>
  <si>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</si>
  <si>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</si>
  <si>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</si>
  <si>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</si>
  <si>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</si>
  <si>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</si>
  <si>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</si>
  <si>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</si>
  <si>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</si>
  <si>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</si>
  <si>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</si>
  <si>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</si>
  <si>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</si>
  <si>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</si>
  <si>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</si>
  <si>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</si>
  <si>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</si>
  <si>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</si>
  <si>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</si>
  <si>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</si>
  <si>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</si>
  <si>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</si>
  <si>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</si>
  <si>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</si>
  <si>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</si>
  <si>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</si>
  <si>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</si>
  <si>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</si>
  <si>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</si>
  <si>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</si>
  <si>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</si>
  <si>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</si>
  <si>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</si>
  <si>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</si>
  <si>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</si>
  <si>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</si>
  <si>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</si>
  <si>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</si>
  <si>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</si>
  <si>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</si>
  <si>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</si>
  <si>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</si>
  <si>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</si>
  <si>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</si>
  <si>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</si>
  <si>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</si>
  <si>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</si>
  <si>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</si>
  <si>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</si>
  <si>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</si>
  <si>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</si>
  <si>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</si>
  <si>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</si>
  <si>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</si>
  <si>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</si>
  <si>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</si>
  <si>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</si>
  <si>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</si>
  <si>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</si>
  <si>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</si>
  <si>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</si>
  <si>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</si>
  <si>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</si>
  <si>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</si>
  <si>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</si>
  <si>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</si>
  <si>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</si>
  <si>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</si>
  <si>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</si>
  <si>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</si>
  <si>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</si>
  <si>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</si>
  <si>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</si>
  <si>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</si>
  <si>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</si>
  <si>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</si>
  <si>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</si>
  <si>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</si>
  <si>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</si>
  <si>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</si>
  <si>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</si>
  <si>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</si>
  <si>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</si>
  <si>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</si>
  <si>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</si>
  <si>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</si>
  <si>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</si>
  <si>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</si>
  <si>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</si>
  <si>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</si>
  <si>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</si>
  <si>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</si>
  <si>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</si>
  <si>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</si>
  <si>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</si>
  <si>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</si>
  <si>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</si>
  <si>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</si>
  <si>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</si>
  <si>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</si>
  <si>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</si>
  <si>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</si>
  <si>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</si>
  <si>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</si>
  <si>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</si>
  <si>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</si>
  <si>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</si>
  <si>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</si>
  <si>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</si>
  <si>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</si>
  <si>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</si>
  <si>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</si>
  <si>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</si>
  <si>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</si>
  <si>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</si>
  <si>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</si>
  <si>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</si>
  <si>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</si>
  <si>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</si>
  <si>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</si>
  <si>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</si>
  <si>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</si>
  <si>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</si>
  <si>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</si>
  <si>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</si>
  <si>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</si>
  <si>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</si>
  <si>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</si>
  <si>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</si>
  <si>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</si>
  <si>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</si>
  <si>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</si>
  <si>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</si>
  <si>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</si>
  <si>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</si>
  <si>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</si>
  <si>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</si>
  <si>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</si>
  <si>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</si>
  <si>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</si>
  <si>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</si>
  <si>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</si>
  <si>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</si>
  <si>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</si>
  <si>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</si>
  <si>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</si>
  <si>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</si>
  <si>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</si>
  <si>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</si>
  <si>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</si>
  <si>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</si>
  <si>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</si>
  <si>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</si>
  <si>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</si>
  <si>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</si>
  <si>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</si>
  <si>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</si>
  <si>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</si>
  <si>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</si>
  <si>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</si>
  <si>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</si>
  <si>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</si>
  <si>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</si>
  <si>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</si>
  <si>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</si>
  <si>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</si>
  <si>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</si>
  <si>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</si>
  <si>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</si>
  <si>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</si>
  <si>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</si>
  <si>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</si>
  <si>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</si>
  <si>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</si>
  <si>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</si>
  <si>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</si>
  <si>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</si>
  <si>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</si>
  <si>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</si>
  <si>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</si>
  <si>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</si>
  <si>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</si>
  <si>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</si>
  <si>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</si>
  <si>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</si>
  <si>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</si>
  <si>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</si>
  <si>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</si>
  <si>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</si>
  <si>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</si>
  <si>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</si>
  <si>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</si>
  <si>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</si>
  <si>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</si>
  <si>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</si>
  <si>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</si>
  <si>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</si>
  <si>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</si>
  <si>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</si>
  <si>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</si>
  <si>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</si>
  <si>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</si>
  <si>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</si>
  <si>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</si>
  <si>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</si>
  <si>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</si>
  <si>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</si>
  <si>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</si>
  <si>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</si>
  <si>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</si>
  <si>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</si>
  <si>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</si>
  <si>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</si>
  <si>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</si>
  <si>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</si>
  <si>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</si>
  <si>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</si>
  <si>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</si>
  <si>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</si>
  <si>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</si>
  <si>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</si>
  <si>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</si>
  <si>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</si>
  <si>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</si>
  <si>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</si>
  <si>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</si>
  <si>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</si>
  <si>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</si>
  <si>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</si>
  <si>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</si>
  <si>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</si>
  <si>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</si>
  <si>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</si>
  <si>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</si>
  <si>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</si>
  <si>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</si>
  <si>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</si>
  <si>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</si>
  <si>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</si>
  <si>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</si>
  <si>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</si>
  <si>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</si>
  <si>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</si>
  <si>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</si>
  <si>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</si>
  <si>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</si>
  <si>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</si>
  <si>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</si>
  <si>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</si>
  <si>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</si>
  <si>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</si>
  <si>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</si>
  <si>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</si>
  <si>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</si>
  <si>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</si>
  <si>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</si>
  <si>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</si>
  <si>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</si>
  <si>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</si>
  <si>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</si>
  <si>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</si>
  <si>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</si>
  <si>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</si>
  <si>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</si>
  <si>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</si>
  <si>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</si>
  <si>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</si>
  <si>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</si>
  <si>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</si>
  <si>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</si>
  <si>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</si>
  <si>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</si>
  <si>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</si>
  <si>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</si>
  <si>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</si>
  <si>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</si>
  <si>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</si>
  <si>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</si>
  <si>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</si>
  <si>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</si>
  <si>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</si>
  <si>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</si>
  <si>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</si>
  <si>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</si>
  <si>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</si>
  <si>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</si>
  <si>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</si>
  <si>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</si>
  <si>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</si>
  <si>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</si>
  <si>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</si>
  <si>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</si>
  <si>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</si>
  <si>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</si>
  <si>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</si>
  <si>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</si>
  <si>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</si>
  <si>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</si>
  <si>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</si>
  <si>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</si>
  <si>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</si>
  <si>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</si>
  <si>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</si>
  <si>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</si>
  <si>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</si>
  <si>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</si>
  <si>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</si>
  <si>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</si>
  <si>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</si>
  <si>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</si>
  <si>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</si>
  <si>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</si>
  <si>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</si>
  <si>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</si>
  <si>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</si>
  <si>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</si>
  <si>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</si>
  <si>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</si>
  <si>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</si>
  <si>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</si>
  <si>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</si>
  <si>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</si>
  <si>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</si>
  <si>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</si>
  <si>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</si>
  <si>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</si>
  <si>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</si>
  <si>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</si>
  <si>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</si>
  <si>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</si>
  <si>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</si>
  <si>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</si>
  <si>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</si>
  <si>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</si>
  <si>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</si>
  <si>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</si>
  <si>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</si>
  <si>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</si>
  <si>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</si>
  <si>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</si>
  <si>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</si>
  <si>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</si>
  <si>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</si>
  <si>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</si>
  <si>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</si>
  <si>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</si>
  <si>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</si>
  <si>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</si>
  <si>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</si>
  <si>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</si>
  <si>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</si>
  <si>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</si>
  <si>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</si>
  <si>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</si>
  <si>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</si>
  <si>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</si>
  <si>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</si>
  <si>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</si>
  <si>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</si>
  <si>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</si>
  <si>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</si>
  <si>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</si>
  <si>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</si>
  <si>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</si>
  <si>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</si>
  <si>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</si>
  <si>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</si>
  <si>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</si>
  <si>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</si>
  <si>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</si>
  <si>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</si>
  <si>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</si>
  <si>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</si>
  <si>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</si>
  <si>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</si>
  <si>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</si>
  <si>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</si>
  <si>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</si>
  <si>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</si>
  <si>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</si>
  <si>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</si>
  <si>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</si>
  <si>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</si>
  <si>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</si>
  <si>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</si>
  <si>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</si>
  <si>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</si>
  <si>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</si>
  <si>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</si>
  <si>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</si>
  <si>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</si>
  <si>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</si>
  <si>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</si>
  <si>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</si>
  <si>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</si>
  <si>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</si>
  <si>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</si>
  <si>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</si>
  <si>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</si>
  <si>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</si>
  <si>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</si>
  <si>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</si>
  <si>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</si>
  <si>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</si>
  <si>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</si>
  <si>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</si>
  <si>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</si>
  <si>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</si>
  <si>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</si>
  <si>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</si>
  <si>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</si>
  <si>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</si>
  <si>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</si>
  <si>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</si>
  <si>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</si>
  <si>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</si>
  <si>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</si>
  <si>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</si>
  <si>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</si>
  <si>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</si>
  <si>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</si>
  <si>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</si>
  <si>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</si>
  <si>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</si>
  <si>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</si>
  <si>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</si>
  <si>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</si>
  <si>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</si>
  <si>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</si>
  <si>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</si>
  <si>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</si>
  <si>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</si>
  <si>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</si>
  <si>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</si>
  <si>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</si>
  <si>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</si>
  <si>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</si>
  <si>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</si>
  <si>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</si>
  <si>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</si>
  <si>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</si>
  <si>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</si>
  <si>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</si>
  <si>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</si>
  <si>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</si>
  <si>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</si>
  <si>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</si>
  <si>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</si>
  <si>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</si>
  <si>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</si>
  <si>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</si>
  <si>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</si>
  <si>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</si>
  <si>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</si>
  <si>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</si>
  <si>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</si>
  <si>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</si>
  <si>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</si>
  <si>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</si>
  <si>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</si>
  <si>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</si>
  <si>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</si>
  <si>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</si>
  <si>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</si>
  <si>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</si>
  <si>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</si>
  <si>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</si>
  <si>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</si>
  <si>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</si>
  <si>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</si>
  <si>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</si>
  <si>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</si>
  <si>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</si>
  <si>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</si>
  <si>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</si>
  <si>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</si>
  <si>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</si>
  <si>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</si>
  <si>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</si>
  <si>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</si>
  <si>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</si>
  <si>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</si>
  <si>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</si>
  <si>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</si>
  <si>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</si>
  <si>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</si>
  <si>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</si>
  <si>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</si>
  <si>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</si>
  <si>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</si>
  <si>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</si>
  <si>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</si>
  <si>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</si>
  <si>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</si>
  <si>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</si>
  <si>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</si>
  <si>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</si>
  <si>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</si>
  <si>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</si>
  <si>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</si>
  <si>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</si>
  <si>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</si>
  <si>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</si>
  <si>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</si>
  <si>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</si>
  <si>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</si>
  <si>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</si>
  <si>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</si>
  <si>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</si>
  <si>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</si>
  <si>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</si>
  <si>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</si>
  <si>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</si>
  <si>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</si>
  <si>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</si>
  <si>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</si>
  <si>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</si>
  <si>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</si>
  <si>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</si>
  <si>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</si>
  <si>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</si>
  <si>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</si>
  <si>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</si>
  <si>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</si>
  <si>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</si>
  <si>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</si>
  <si>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</si>
  <si>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</si>
  <si>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</si>
  <si>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</si>
  <si>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</si>
  <si>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</si>
  <si>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</si>
  <si>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</si>
  <si>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</si>
  <si>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</si>
  <si>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</si>
  <si>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</si>
  <si>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</si>
  <si>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</si>
  <si>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</si>
  <si>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</si>
  <si>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</si>
  <si>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</si>
  <si>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</si>
  <si>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</si>
  <si>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</si>
  <si>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</si>
  <si>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</si>
  <si>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</si>
  <si>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</si>
  <si>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</si>
  <si>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</si>
  <si>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</si>
  <si>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</si>
  <si>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</si>
  <si>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</si>
  <si>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</si>
  <si>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</si>
  <si>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</si>
  <si>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</si>
  <si>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</si>
  <si>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</si>
  <si>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</si>
  <si>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</si>
  <si>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</si>
  <si>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</si>
  <si>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</si>
  <si>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</si>
  <si>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</si>
  <si>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</si>
  <si>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</si>
  <si>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</si>
  <si>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</si>
  <si>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</si>
  <si>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</si>
  <si>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</si>
  <si>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</si>
  <si>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</si>
  <si>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</si>
  <si>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</si>
  <si>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</si>
  <si>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</si>
  <si>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</si>
  <si>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</si>
  <si>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</si>
  <si>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</si>
  <si>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</si>
  <si>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</si>
  <si>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</si>
  <si>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</si>
  <si>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</si>
  <si>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</si>
  <si>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</si>
  <si>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</si>
  <si>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</si>
  <si>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</si>
  <si>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</si>
  <si>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</si>
  <si>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</si>
  <si>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</si>
  <si>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</si>
  <si>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</si>
  <si>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</si>
  <si>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</si>
  <si>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</si>
  <si>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</si>
  <si>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</si>
  <si>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</si>
  <si>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</si>
  <si>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</si>
  <si>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</si>
  <si>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</si>
  <si>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</si>
  <si>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</si>
  <si>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</si>
  <si>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</si>
  <si>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</si>
  <si>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</si>
  <si>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</si>
  <si>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</si>
  <si>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</si>
  <si>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</si>
  <si>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</si>
  <si>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</si>
  <si>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</si>
  <si>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</si>
  <si>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</si>
  <si>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</si>
  <si>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</si>
  <si>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</si>
  <si>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</si>
  <si>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</si>
  <si>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</si>
  <si>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</si>
  <si>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</si>
  <si>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</si>
  <si>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</si>
  <si>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</si>
  <si>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</si>
  <si>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</si>
  <si>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</si>
  <si>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</si>
  <si>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</si>
  <si>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</si>
  <si>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</si>
  <si>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</si>
  <si>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</si>
  <si>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</si>
  <si>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</si>
  <si>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</si>
  <si>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</si>
  <si>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</si>
  <si>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</si>
  <si>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</si>
  <si>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</si>
  <si>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</si>
  <si>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</si>
  <si>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</si>
  <si>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</si>
  <si>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</si>
  <si>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</si>
  <si>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</si>
  <si>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</si>
  <si>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</si>
  <si>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</si>
  <si>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</si>
  <si>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</si>
  <si>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</si>
  <si>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</si>
  <si>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</si>
  <si>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</si>
  <si>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</si>
  <si>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</si>
  <si>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</si>
  <si>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</si>
  <si>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</si>
  <si>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</si>
  <si>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</si>
  <si>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</si>
  <si>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</si>
  <si>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</si>
  <si>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</si>
  <si>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</si>
  <si>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</si>
  <si>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</si>
  <si>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</si>
  <si>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</si>
  <si>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</si>
  <si>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</si>
  <si>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</si>
  <si>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</si>
  <si>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</si>
  <si>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</si>
  <si>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</si>
  <si>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</si>
  <si>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</si>
  <si>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</si>
  <si>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</si>
  <si>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</si>
  <si>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</si>
  <si>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</si>
  <si>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</si>
  <si>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</si>
  <si>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</si>
  <si>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</si>
  <si>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</si>
  <si>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</si>
  <si>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</si>
  <si>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</si>
  <si>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</si>
  <si>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</si>
  <si>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</si>
  <si>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</si>
  <si>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</si>
  <si>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</si>
  <si>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</si>
  <si>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</si>
  <si>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</si>
  <si>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</si>
  <si>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</si>
  <si>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</si>
  <si>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</si>
  <si>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</si>
  <si>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</si>
  <si>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</si>
  <si>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</si>
  <si>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</si>
  <si>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</si>
  <si>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</si>
  <si>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</si>
  <si>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</si>
  <si>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</si>
  <si>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</si>
  <si>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</si>
  <si>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</si>
  <si>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</si>
  <si>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</si>
  <si>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</si>
  <si>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</si>
  <si>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</si>
  <si>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</si>
  <si>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</si>
  <si>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</si>
  <si>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</si>
  <si>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</si>
  <si>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</si>
  <si>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</si>
  <si>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</si>
  <si>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</si>
  <si>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</si>
  <si>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</si>
  <si>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</si>
  <si>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</si>
  <si>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</si>
  <si>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</si>
  <si>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</si>
  <si>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</si>
  <si>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</si>
  <si>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</si>
  <si>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</si>
  <si>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</si>
  <si>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</si>
  <si>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</si>
  <si>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</si>
  <si>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</si>
  <si>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</si>
  <si>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</si>
  <si>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</si>
  <si>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</si>
  <si>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</si>
  <si>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</si>
  <si>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</si>
  <si>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</si>
  <si>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</si>
  <si>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</si>
  <si>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</si>
  <si>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</si>
  <si>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</si>
  <si>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</si>
  <si>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</si>
  <si>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</si>
  <si>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</si>
  <si>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</si>
  <si>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</si>
  <si>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</si>
  <si>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</si>
  <si>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</si>
  <si>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</si>
  <si>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</si>
  <si>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</si>
  <si>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</si>
  <si>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</si>
  <si>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</si>
  <si>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</si>
  <si>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</si>
  <si>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</si>
  <si>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</si>
  <si>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</si>
  <si>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</si>
  <si>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</si>
  <si>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</si>
  <si>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</si>
  <si>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</si>
  <si>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</si>
  <si>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</si>
  <si>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</si>
  <si>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</si>
  <si>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</si>
  <si>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</si>
  <si>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</si>
  <si>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</si>
  <si>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</si>
  <si>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</si>
  <si>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</si>
  <si>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</si>
  <si>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</si>
  <si>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</si>
  <si>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</si>
  <si>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</si>
  <si>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</si>
  <si>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</si>
  <si>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</si>
  <si>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</si>
  <si>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</si>
  <si>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</si>
  <si>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</si>
  <si>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</si>
  <si>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</si>
  <si>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</si>
  <si>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</si>
  <si>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</si>
  <si>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</si>
  <si>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</si>
  <si>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</si>
  <si>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</si>
  <si>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</si>
  <si>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</si>
  <si>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</si>
  <si>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</si>
  <si>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</si>
  <si>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</si>
  <si>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</si>
  <si>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</si>
  <si>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</si>
  <si>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</si>
  <si>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</si>
  <si>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</si>
  <si>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</si>
  <si>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</si>
  <si>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</si>
  <si>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</si>
  <si>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</si>
  <si>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</si>
  <si>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</si>
  <si>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</si>
  <si>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</si>
  <si>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</si>
  <si>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</si>
  <si>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</si>
  <si>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</si>
  <si>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</si>
  <si>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</si>
  <si>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</si>
  <si>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</si>
  <si>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</si>
  <si>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</si>
  <si>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</si>
  <si>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</si>
  <si>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</si>
  <si>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</si>
  <si>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</si>
  <si>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</si>
  <si>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</si>
  <si>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</si>
  <si>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</si>
  <si>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</si>
  <si>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</si>
  <si>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</si>
  <si>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</si>
  <si>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</si>
  <si>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</si>
  <si>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</si>
  <si>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</si>
  <si>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</si>
  <si>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</si>
  <si>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</si>
  <si>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</si>
  <si>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</si>
  <si>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</si>
  <si>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</si>
  <si>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</si>
  <si>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</si>
  <si>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</si>
  <si>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</si>
  <si>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</si>
  <si>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</si>
  <si>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</si>
  <si>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</si>
  <si>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</si>
  <si>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</si>
  <si>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</si>
  <si>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</si>
  <si>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</si>
  <si>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</si>
  <si>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</si>
  <si>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</si>
  <si>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</si>
  <si>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</si>
  <si>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</si>
  <si>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</si>
  <si>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</si>
  <si>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</si>
  <si>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</si>
  <si>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</si>
  <si>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</si>
  <si>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</si>
  <si>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</si>
  <si>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</si>
  <si>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</si>
  <si>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</si>
  <si>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</si>
  <si>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</si>
  <si>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</si>
  <si>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</si>
  <si>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</si>
  <si>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</si>
  <si>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</si>
  <si>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</si>
  <si>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</si>
  <si>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</si>
  <si>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</si>
  <si>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</si>
  <si>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</si>
  <si>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</si>
  <si>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</si>
  <si>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</si>
  <si>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</si>
  <si>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</si>
  <si>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</si>
  <si>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</si>
  <si>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</si>
  <si>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</si>
  <si>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</si>
  <si>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</si>
  <si>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</si>
  <si>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</si>
  <si>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</si>
  <si>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</si>
  <si>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</si>
  <si>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</si>
  <si>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</si>
  <si>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</si>
  <si>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</si>
  <si>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</si>
  <si>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</si>
  <si>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</si>
  <si>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</si>
  <si>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</si>
  <si>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</si>
  <si>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</si>
  <si>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</si>
  <si>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</si>
  <si>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</si>
  <si>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</si>
  <si>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</si>
  <si>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</si>
  <si>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</si>
  <si>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</si>
  <si>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</si>
  <si>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</si>
  <si>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</si>
  <si>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</si>
  <si>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</si>
  <si>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</si>
  <si>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</si>
  <si>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</si>
  <si>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</si>
  <si>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</si>
  <si>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</si>
  <si>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</si>
  <si>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</si>
  <si>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</si>
  <si>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</si>
  <si>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</si>
  <si>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</si>
  <si>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</si>
  <si>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</si>
  <si>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</si>
  <si>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</si>
  <si>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</si>
  <si>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</si>
  <si>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</si>
  <si>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</si>
  <si>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</si>
  <si>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</si>
  <si>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</si>
  <si>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</si>
  <si>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</si>
  <si>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</si>
  <si>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</si>
  <si>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</si>
  <si>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</si>
  <si>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</si>
  <si>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</si>
  <si>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</si>
  <si>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</si>
  <si>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</si>
  <si>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</si>
  <si>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</si>
  <si>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</si>
  <si>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</si>
  <si>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</si>
  <si>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</si>
  <si>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</si>
  <si>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</si>
  <si>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</si>
  <si>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</si>
  <si>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</si>
  <si>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</si>
  <si>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</si>
  <si>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</si>
  <si>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</si>
  <si>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</si>
  <si>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</si>
  <si>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</si>
  <si>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</si>
  <si>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</si>
  <si>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</si>
  <si>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</si>
  <si>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</si>
  <si>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</si>
  <si>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</si>
  <si>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</si>
  <si>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</si>
  <si>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</si>
  <si>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</si>
  <si>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</si>
  <si>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</si>
  <si>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</si>
  <si>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</si>
  <si>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</si>
  <si>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</si>
  <si>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</si>
  <si>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</si>
  <si>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</si>
  <si>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</si>
  <si>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</si>
  <si>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</si>
  <si>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</si>
  <si>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</si>
  <si>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</si>
  <si>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</si>
  <si>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</si>
  <si>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</si>
  <si>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</si>
  <si>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</si>
  <si>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</si>
  <si>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</si>
  <si>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</si>
  <si>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</si>
  <si>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</si>
  <si>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</si>
  <si>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</si>
  <si>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</si>
  <si>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</si>
  <si>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</si>
  <si>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</si>
  <si>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</si>
  <si>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</si>
  <si>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</si>
  <si>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</si>
  <si>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</si>
  <si>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</si>
  <si>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</si>
  <si>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</si>
  <si>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</si>
  <si>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</si>
  <si>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</si>
  <si>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</si>
  <si>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</si>
  <si>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</si>
  <si>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</si>
  <si>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</si>
  <si>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</si>
  <si>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</si>
  <si>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</si>
  <si>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</si>
  <si>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</si>
  <si>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</si>
  <si>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</si>
  <si>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</si>
  <si>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</si>
  <si>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</si>
  <si>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</si>
  <si>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</si>
  <si>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</si>
  <si>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</si>
  <si>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</si>
  <si>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</si>
  <si>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</si>
  <si>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</si>
  <si>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</si>
  <si>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</si>
  <si>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</si>
  <si>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</si>
  <si>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</si>
  <si>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</si>
  <si>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</si>
  <si>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</si>
  <si>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</si>
  <si>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</si>
  <si>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</si>
  <si>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</si>
  <si>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</si>
  <si>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</si>
  <si>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</si>
  <si>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</si>
  <si>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</si>
  <si>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</si>
  <si>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</si>
  <si>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</si>
  <si>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</si>
  <si>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</si>
  <si>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</si>
  <si>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</si>
  <si>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</si>
  <si>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</si>
  <si>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</si>
  <si>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</si>
  <si>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</si>
  <si>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</si>
  <si>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</si>
  <si>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</si>
  <si>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</si>
  <si>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</si>
  <si>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</si>
  <si>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</si>
  <si>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</si>
  <si>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</si>
  <si>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</si>
  <si>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</si>
  <si>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</si>
  <si>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</si>
  <si>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</si>
  <si>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</si>
  <si>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</si>
  <si>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</si>
  <si>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</si>
  <si>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</si>
  <si>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</si>
  <si>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</si>
  <si>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</si>
  <si>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</si>
  <si>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</si>
  <si>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</si>
  <si>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</si>
  <si>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</si>
  <si>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</si>
  <si>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</si>
  <si>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</si>
  <si>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</si>
  <si>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</si>
  <si>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</si>
  <si>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</si>
  <si>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</si>
  <si>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</si>
  <si>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</si>
  <si>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</si>
  <si>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</si>
  <si>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</si>
  <si>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</si>
  <si>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</si>
  <si>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</si>
  <si>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</si>
  <si>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</si>
  <si>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</si>
  <si>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</si>
  <si>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</si>
  <si>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</si>
  <si>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</si>
  <si>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</si>
  <si>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</si>
  <si>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</si>
  <si>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</si>
  <si>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</si>
  <si>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</si>
  <si>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</si>
  <si>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</si>
  <si>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</si>
  <si>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</si>
  <si>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</si>
  <si>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</si>
  <si>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</si>
  <si>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</si>
  <si>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</si>
  <si>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</si>
  <si>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</si>
  <si>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</si>
  <si>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</si>
  <si>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</si>
  <si>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</si>
  <si>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</si>
  <si>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</si>
  <si>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</si>
  <si>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</si>
  <si>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</si>
  <si>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</si>
  <si>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</si>
  <si>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</si>
  <si>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</si>
  <si>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</si>
  <si>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</si>
  <si>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</si>
  <si>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</si>
  <si>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</si>
  <si>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</si>
  <si>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</si>
  <si>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</si>
  <si>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</si>
  <si>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</si>
  <si>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</si>
  <si>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</si>
  <si>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</si>
  <si>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</si>
  <si>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</si>
  <si>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</si>
  <si>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</si>
  <si>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</si>
  <si>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</si>
  <si>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</si>
  <si>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</si>
  <si>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</si>
  <si>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</si>
  <si>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</si>
  <si>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</si>
  <si>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</si>
  <si>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</si>
  <si>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</si>
  <si>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</si>
  <si>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</si>
  <si>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</si>
  <si>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</si>
  <si>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</si>
  <si>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</si>
  <si>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</si>
  <si>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</si>
  <si>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</si>
  <si>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</si>
  <si>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</si>
  <si>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</si>
  <si>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</si>
  <si>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</si>
  <si>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</si>
  <si>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</si>
  <si>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</si>
  <si>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</si>
  <si>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</si>
  <si>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</si>
  <si>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</si>
  <si>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</si>
  <si>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</si>
  <si>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</si>
  <si>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</si>
  <si>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</si>
  <si>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</si>
  <si>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</si>
  <si>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</si>
  <si>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</si>
  <si>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</si>
  <si>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</si>
  <si>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</si>
  <si>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</si>
  <si>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</si>
  <si>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</si>
  <si>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</si>
  <si>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</si>
  <si>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</si>
  <si>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</si>
  <si>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</si>
  <si>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</si>
  <si>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</si>
  <si>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</si>
  <si>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</si>
  <si>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</si>
  <si>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</si>
  <si>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</si>
  <si>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</si>
  <si>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</si>
  <si>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</si>
  <si>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</si>
  <si>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</si>
  <si>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</si>
  <si>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</si>
  <si>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</si>
  <si>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</si>
  <si>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</si>
  <si>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</si>
  <si>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</si>
  <si>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</si>
  <si>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</si>
  <si>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</si>
  <si>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</si>
  <si>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</si>
  <si>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</si>
  <si>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</si>
  <si>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</si>
  <si>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</si>
  <si>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</si>
  <si>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</si>
  <si>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</si>
  <si>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</si>
  <si>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</si>
  <si>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</si>
  <si>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</si>
  <si>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</si>
  <si>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</si>
  <si>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</si>
  <si>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</si>
  <si>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</si>
  <si>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</si>
  <si>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</si>
  <si>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</si>
  <si>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</si>
  <si>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</si>
  <si>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</si>
  <si>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</si>
  <si>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</si>
  <si>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</si>
  <si>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</si>
  <si>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</si>
  <si>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</si>
  <si>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</si>
  <si>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</si>
  <si>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</si>
  <si>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</si>
  <si>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</si>
  <si>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</si>
  <si>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</si>
  <si>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</si>
  <si>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</si>
  <si>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</si>
  <si>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</si>
  <si>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</si>
  <si>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</si>
  <si>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</si>
  <si>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</si>
  <si>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</si>
  <si>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</si>
  <si>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</si>
  <si>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</si>
  <si>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</si>
  <si>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</si>
  <si>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</si>
  <si>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</si>
  <si>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</si>
  <si>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</si>
  <si>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</si>
  <si>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</si>
  <si>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</si>
  <si>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</si>
  <si>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</si>
  <si>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</si>
  <si>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</si>
  <si>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</si>
  <si>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</si>
  <si>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</si>
  <si>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</si>
  <si>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</si>
  <si>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</si>
  <si>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</si>
  <si>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</si>
  <si>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</si>
  <si>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</si>
  <si>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</si>
  <si>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</si>
  <si>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</si>
  <si>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</si>
  <si>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</si>
  <si>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</si>
  <si>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</si>
  <si>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</si>
  <si>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</si>
  <si>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</si>
  <si>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</si>
  <si>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</si>
  <si>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</si>
  <si>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</si>
  <si>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</si>
  <si>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</si>
  <si>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</si>
  <si>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</si>
  <si>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</si>
  <si>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</si>
  <si>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</si>
  <si>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</si>
  <si>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</si>
  <si>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</si>
  <si>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</si>
  <si>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</si>
  <si>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</si>
  <si>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</si>
  <si>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</si>
  <si>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</si>
  <si>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</si>
  <si>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</si>
  <si>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</si>
  <si>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</si>
  <si>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</si>
  <si>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</si>
  <si>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</si>
  <si>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</si>
  <si>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</si>
  <si>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</si>
  <si>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</si>
  <si>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</si>
  <si>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</si>
  <si>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</si>
  <si>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</si>
  <si>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</si>
  <si>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</si>
  <si>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</si>
  <si>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</si>
  <si>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</si>
  <si>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</si>
  <si>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</si>
  <si>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</si>
  <si>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</si>
  <si>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</si>
  <si>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</si>
  <si>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</si>
  <si>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</si>
  <si>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</si>
  <si>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</si>
  <si>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</si>
  <si>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</si>
  <si>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</si>
  <si>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</si>
  <si>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</si>
  <si>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</si>
  <si>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</si>
  <si>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</si>
  <si>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</si>
  <si>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</si>
  <si>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</si>
  <si>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</si>
  <si>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</si>
  <si>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</si>
  <si>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</si>
  <si>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</si>
  <si>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</si>
  <si>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</si>
  <si>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</si>
  <si>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</si>
  <si>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</si>
  <si>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</si>
  <si>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</si>
  <si>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</si>
  <si>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</si>
  <si>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</si>
  <si>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</si>
  <si>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</si>
  <si>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</si>
  <si>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</si>
  <si>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</si>
  <si>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</si>
  <si>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</si>
  <si>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</si>
  <si>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</si>
  <si>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</si>
  <si>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</si>
  <si>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</si>
  <si>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</si>
  <si>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</si>
  <si>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</si>
  <si>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</si>
  <si>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</si>
  <si>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</si>
  <si>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</si>
  <si>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</si>
  <si>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</si>
  <si>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</si>
  <si>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</si>
  <si>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</si>
  <si>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</si>
  <si>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</si>
  <si>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</si>
  <si>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</si>
  <si>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</si>
  <si>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</si>
  <si>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</si>
  <si>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</si>
  <si>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</si>
  <si>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</si>
  <si>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</si>
  <si>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</si>
  <si>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</si>
  <si>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</si>
  <si>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</si>
  <si>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</si>
  <si>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</si>
  <si>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</si>
  <si>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</si>
  <si>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</si>
  <si>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</si>
  <si>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</si>
  <si>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</si>
  <si>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</si>
  <si>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</si>
  <si>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</si>
  <si>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</si>
  <si>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</si>
  <si>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</si>
  <si>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</si>
  <si>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</si>
  <si>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</si>
  <si>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</si>
  <si>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</si>
  <si>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</si>
  <si>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</si>
  <si>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</si>
  <si>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</si>
  <si>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</si>
  <si>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</si>
  <si>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</si>
  <si>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</si>
  <si>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</si>
  <si>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</si>
  <si>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</si>
  <si>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</si>
  <si>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</si>
  <si>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</si>
  <si>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</si>
  <si>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</si>
  <si>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</si>
  <si>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</si>
  <si>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</si>
  <si>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</si>
  <si>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</si>
  <si>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</si>
  <si>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</si>
  <si>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</si>
  <si>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</si>
  <si>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</si>
  <si>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</si>
  <si>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</si>
  <si>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</si>
  <si>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</si>
  <si>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</si>
  <si>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</si>
  <si>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</si>
  <si>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</si>
  <si>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</si>
  <si>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</si>
  <si>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</si>
  <si>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</si>
  <si>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</si>
  <si>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</si>
  <si>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</si>
  <si>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</si>
  <si>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</si>
  <si>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</si>
  <si>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</si>
  <si>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</si>
  <si>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</si>
  <si>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</si>
  <si>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</si>
  <si>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</si>
  <si>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</si>
  <si>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</si>
  <si>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</si>
  <si>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</si>
  <si>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</si>
  <si>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</si>
  <si>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</si>
  <si>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</si>
  <si>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</si>
  <si>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</si>
  <si>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</si>
  <si>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</si>
  <si>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</si>
  <si>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</si>
  <si>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</si>
  <si>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</si>
  <si>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</si>
  <si>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</si>
  <si>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</si>
  <si>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</si>
  <si>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</si>
  <si>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</si>
  <si>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</si>
  <si>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</si>
  <si>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</si>
  <si>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</si>
  <si>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</si>
  <si>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</si>
  <si>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</si>
  <si>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</si>
  <si>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</si>
  <si>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</si>
  <si>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</si>
  <si>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</si>
  <si>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</si>
  <si>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</si>
  <si>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</si>
  <si>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</si>
  <si>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</si>
  <si>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</si>
  <si>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</si>
  <si>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</si>
  <si>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</si>
  <si>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</si>
  <si>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</si>
  <si>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</si>
  <si>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</si>
  <si>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</si>
  <si>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</si>
  <si>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</si>
  <si>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</si>
  <si>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</si>
  <si>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</si>
  <si>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</si>
  <si>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</si>
  <si>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</si>
  <si>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</si>
  <si>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</si>
  <si>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</si>
  <si>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</si>
  <si>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</si>
  <si>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</si>
  <si>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</si>
  <si>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</si>
  <si>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</si>
  <si>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</si>
  <si>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</si>
  <si>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</si>
  <si>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</si>
  <si>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</si>
  <si>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</si>
  <si>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</si>
  <si>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</si>
  <si>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</si>
  <si>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</si>
  <si>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</si>
  <si>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</si>
  <si>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</si>
  <si>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</si>
  <si>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</si>
  <si>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</si>
  <si>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</si>
  <si>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</si>
  <si>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</si>
  <si>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</si>
  <si>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</si>
  <si>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</si>
  <si>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</si>
  <si>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</si>
  <si>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</si>
  <si>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</si>
  <si>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</si>
  <si>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</si>
  <si>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</si>
  <si>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</si>
  <si>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</si>
  <si>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</si>
  <si>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</si>
  <si>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</si>
  <si>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</si>
  <si>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</si>
  <si>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</si>
  <si>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</si>
  <si>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</si>
  <si>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</si>
  <si>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</si>
  <si>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</si>
  <si>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</si>
  <si>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</si>
  <si>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</si>
  <si>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</si>
  <si>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</si>
  <si>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</si>
  <si>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</si>
  <si>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</si>
  <si>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</si>
  <si>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</si>
  <si>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</si>
  <si>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</si>
  <si>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</si>
  <si>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</si>
  <si>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</si>
  <si>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</si>
  <si>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</si>
  <si>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</si>
  <si>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</si>
  <si>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</si>
  <si>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</si>
  <si>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</si>
  <si>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</si>
  <si>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</si>
  <si>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</si>
  <si>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</si>
  <si>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</si>
  <si>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</si>
  <si>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</si>
  <si>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</si>
  <si>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</si>
  <si>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</si>
  <si>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</si>
  <si>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</si>
  <si>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</si>
  <si>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</si>
  <si>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</si>
  <si>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</si>
  <si>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</si>
  <si>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</si>
  <si>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</si>
  <si>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</si>
  <si>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</si>
  <si>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</si>
  <si>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</si>
  <si>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</si>
  <si>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</si>
  <si>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</si>
  <si>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</si>
  <si>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</si>
  <si>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</si>
  <si>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</si>
  <si>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</si>
  <si>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</si>
  <si>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</si>
  <si>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</si>
  <si>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</si>
  <si>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</si>
  <si>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</si>
  <si>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</si>
  <si>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</si>
  <si>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</si>
  <si>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</si>
  <si>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</si>
  <si>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</si>
  <si>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</si>
  <si>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</si>
  <si>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</si>
  <si>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</si>
  <si>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</si>
  <si>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</si>
  <si>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</si>
  <si>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</si>
  <si>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</si>
  <si>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</si>
  <si>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</si>
  <si>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</si>
  <si>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</si>
  <si>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</si>
  <si>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</si>
  <si>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</si>
  <si>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</si>
  <si>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</si>
  <si>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</si>
  <si>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</si>
  <si>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</si>
  <si>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</si>
  <si>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</si>
  <si>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</si>
  <si>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</si>
  <si>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</si>
  <si>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</si>
  <si>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</si>
  <si>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</si>
  <si>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</si>
  <si>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</si>
  <si>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</si>
  <si>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</si>
  <si>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</si>
  <si>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</si>
  <si>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</si>
  <si>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</si>
  <si>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</si>
  <si>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</si>
  <si>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</si>
  <si>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</si>
  <si>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</si>
  <si>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</si>
  <si>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</si>
  <si>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</si>
  <si>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</si>
  <si>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</si>
  <si>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</si>
  <si>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</si>
  <si>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</si>
  <si>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</si>
  <si>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</si>
  <si>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</si>
  <si>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</si>
  <si>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</si>
  <si>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</si>
  <si>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</si>
  <si>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</si>
  <si>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</si>
  <si>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</si>
  <si>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</si>
  <si>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</si>
  <si>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</si>
  <si>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</si>
  <si>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</si>
  <si>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</si>
  <si>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</si>
  <si>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</si>
  <si>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</si>
  <si>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</si>
  <si>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</si>
  <si>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</si>
  <si>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</si>
  <si>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</si>
  <si>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</si>
  <si>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</si>
  <si>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</si>
  <si>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</si>
  <si>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</si>
  <si>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</si>
  <si>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</si>
  <si>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</si>
  <si>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</si>
  <si>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</si>
  <si>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</si>
  <si>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</si>
  <si>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</si>
  <si>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</si>
  <si>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</si>
  <si>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</si>
  <si>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</si>
  <si>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</si>
  <si>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</si>
  <si>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</si>
  <si>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</si>
  <si>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</si>
  <si>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</si>
  <si>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</si>
  <si>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</si>
  <si>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</si>
  <si>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</si>
  <si>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</si>
  <si>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</si>
  <si>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</si>
  <si>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</si>
  <si>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</si>
  <si>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</si>
  <si>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</si>
  <si>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</si>
  <si>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</si>
  <si>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</si>
  <si>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</si>
  <si>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</si>
  <si>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</si>
  <si>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</si>
  <si>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</si>
  <si>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</si>
  <si>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</si>
  <si>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</si>
  <si>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</si>
  <si>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</si>
  <si>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</si>
  <si>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</si>
  <si>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</si>
  <si>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</si>
  <si>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</si>
  <si>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</si>
  <si>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</si>
  <si>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</si>
  <si>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</si>
  <si>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</si>
  <si>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</si>
  <si>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</si>
  <si>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</si>
  <si>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</si>
  <si>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</si>
  <si>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</si>
  <si>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</si>
  <si>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</si>
  <si>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</si>
  <si>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</si>
  <si>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</si>
  <si>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</si>
  <si>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</si>
  <si>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</si>
  <si>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</si>
  <si>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</si>
  <si>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</si>
  <si>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</si>
  <si>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</si>
  <si>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</si>
  <si>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</si>
  <si>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</si>
  <si>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</si>
  <si>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</si>
  <si>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</si>
  <si>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</si>
  <si>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</si>
  <si>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</si>
  <si>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</si>
  <si>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</si>
  <si>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</si>
  <si>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</si>
  <si>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</si>
  <si>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</si>
  <si>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</si>
  <si>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</si>
  <si>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</si>
  <si>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</si>
  <si>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</si>
  <si>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</si>
  <si>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</si>
  <si>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</si>
  <si>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</si>
  <si>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</si>
  <si>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</si>
  <si>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</si>
  <si>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</si>
  <si>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</si>
  <si>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</si>
  <si>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</si>
  <si>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</si>
  <si>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</si>
  <si>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</si>
  <si>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</si>
  <si>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</si>
  <si>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</si>
  <si>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</si>
  <si>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</si>
  <si>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</si>
  <si>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</si>
  <si>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</si>
  <si>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</si>
  <si>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</si>
  <si>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</si>
  <si>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</si>
  <si>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</si>
  <si>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</si>
  <si>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</si>
  <si>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</si>
  <si>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</si>
  <si>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</si>
  <si>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</si>
  <si>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</si>
  <si>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</si>
  <si>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</si>
  <si>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</si>
  <si>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</si>
  <si>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</si>
  <si>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</si>
  <si>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</si>
  <si>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</si>
  <si>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</si>
  <si>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</si>
  <si>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</si>
  <si>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</si>
  <si>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</si>
  <si>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</si>
  <si>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</si>
  <si>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</si>
  <si>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</si>
  <si>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</si>
  <si>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</si>
  <si>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</si>
  <si>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</si>
  <si>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</si>
  <si>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</si>
  <si>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</si>
  <si>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</si>
  <si>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</si>
  <si>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</si>
  <si>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</si>
  <si>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</si>
  <si>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</si>
  <si>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</si>
  <si>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</si>
  <si>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</si>
  <si>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</si>
  <si>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</si>
  <si>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</si>
  <si>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</si>
  <si>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</si>
  <si>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</si>
  <si>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</si>
  <si>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</si>
  <si>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</si>
  <si>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</si>
  <si>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</si>
  <si>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</si>
  <si>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</si>
  <si>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</si>
  <si>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</si>
  <si>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</si>
  <si>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</si>
  <si>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</si>
  <si>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</si>
  <si>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</si>
  <si>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</si>
  <si>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</si>
  <si>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</si>
  <si>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</si>
  <si>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</si>
  <si>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</si>
  <si>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</si>
  <si>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</si>
  <si>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</si>
  <si>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</si>
  <si>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</si>
  <si>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</si>
  <si>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</si>
  <si>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</si>
  <si>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</si>
  <si>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</si>
  <si>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</si>
  <si>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</si>
  <si>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</si>
  <si>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</si>
  <si>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</si>
  <si>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</si>
  <si>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</si>
  <si>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</si>
  <si>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</si>
  <si>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</si>
  <si>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</si>
  <si>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</si>
  <si>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</si>
  <si>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</si>
  <si>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</si>
  <si>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</si>
  <si>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</si>
  <si>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</si>
  <si>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</si>
  <si>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</si>
  <si>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</si>
  <si>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</si>
  <si>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</si>
  <si>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</si>
  <si>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</si>
  <si>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</si>
  <si>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</si>
  <si>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</si>
  <si>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</si>
  <si>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</si>
  <si>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</si>
  <si>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</si>
  <si>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</si>
  <si>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</si>
  <si>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</si>
  <si>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</si>
  <si>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</si>
  <si>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</si>
  <si>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</si>
  <si>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</si>
  <si>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</si>
  <si>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</si>
  <si>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</si>
  <si>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</si>
  <si>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</si>
  <si>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</si>
  <si>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</si>
  <si>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</si>
  <si>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</si>
  <si>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</si>
  <si>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</si>
  <si>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</si>
  <si>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</si>
  <si>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</si>
  <si>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</si>
  <si>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</si>
  <si>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</si>
  <si>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</si>
  <si>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</si>
  <si>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</si>
  <si>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</si>
  <si>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</si>
  <si>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</si>
  <si>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</si>
  <si>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</si>
  <si>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</si>
  <si>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</si>
  <si>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</si>
  <si>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</si>
  <si>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</si>
  <si>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</si>
  <si>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</si>
  <si>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</si>
  <si>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</si>
  <si>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</si>
  <si>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</si>
  <si>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</si>
  <si>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</si>
  <si>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</si>
  <si>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</si>
  <si>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</si>
  <si>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</si>
  <si>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</si>
  <si>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</si>
  <si>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</si>
  <si>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</si>
  <si>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</si>
  <si>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</si>
  <si>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</si>
  <si>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</si>
  <si>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</si>
  <si>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</si>
  <si>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</si>
  <si>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</si>
  <si>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</si>
  <si>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</si>
  <si>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</si>
  <si>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</si>
  <si>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</si>
  <si>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</si>
  <si>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</si>
  <si>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</si>
  <si>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</si>
  <si>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</si>
  <si>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</si>
  <si>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</si>
  <si>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</si>
  <si>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</si>
  <si>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</si>
  <si>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</si>
  <si>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</si>
  <si>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</si>
  <si>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</si>
  <si>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</si>
  <si>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</si>
  <si>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</si>
  <si>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</si>
  <si>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</si>
  <si>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</si>
  <si>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</si>
  <si>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</si>
  <si>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</si>
  <si>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</si>
  <si>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</si>
  <si>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</si>
  <si>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</si>
  <si>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</si>
  <si>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</si>
  <si>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</si>
  <si>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</si>
  <si>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</si>
  <si>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</si>
  <si>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</si>
  <si>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</si>
  <si>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</si>
  <si>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</si>
  <si>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</si>
  <si>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</si>
  <si>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</si>
  <si>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</si>
  <si>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</si>
  <si>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</si>
  <si>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</si>
  <si>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</si>
  <si>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</si>
  <si>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</si>
  <si>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</si>
  <si>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</si>
  <si>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</si>
  <si>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</si>
  <si>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</si>
  <si>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</si>
  <si>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</si>
  <si>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</si>
  <si>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</si>
  <si>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</si>
  <si>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</si>
  <si>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</si>
  <si>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</si>
  <si>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</si>
  <si>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</si>
  <si>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</si>
  <si>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</si>
  <si>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</si>
  <si>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</si>
  <si>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</si>
  <si>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</si>
  <si>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</si>
  <si>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</si>
  <si>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</si>
  <si>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</si>
  <si>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</si>
  <si>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</si>
  <si>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</si>
  <si>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</si>
  <si>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</si>
  <si>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</si>
  <si>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</si>
  <si>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</si>
  <si>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</si>
  <si>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</si>
  <si>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</si>
  <si>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</si>
  <si>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</si>
  <si>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</si>
  <si>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</si>
  <si>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</si>
  <si>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</si>
  <si>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</si>
  <si>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</si>
  <si>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</si>
  <si>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</si>
  <si>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</si>
  <si>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</si>
  <si>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</si>
  <si>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</si>
  <si>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</si>
  <si>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</si>
  <si>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</si>
  <si>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</si>
  <si>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</si>
  <si>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</si>
  <si>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</si>
  <si>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</si>
  <si>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</si>
  <si>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</si>
  <si>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</si>
  <si>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</si>
  <si>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</si>
  <si>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</si>
  <si>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</si>
  <si>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</si>
  <si>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</si>
  <si>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</si>
  <si>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</si>
  <si>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</si>
  <si>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</si>
  <si>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</si>
  <si>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</si>
  <si>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</si>
  <si>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</si>
  <si>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</si>
  <si>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</si>
  <si>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</si>
  <si>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</si>
  <si>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</si>
  <si>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</si>
  <si>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</si>
  <si>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</si>
  <si>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</si>
  <si>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</si>
  <si>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</si>
  <si>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</si>
  <si>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</si>
  <si>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</si>
  <si>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</si>
  <si>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</si>
  <si>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</si>
  <si>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</si>
  <si>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</si>
  <si>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</si>
  <si>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</si>
  <si>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</si>
  <si>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</si>
  <si>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</si>
  <si>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</si>
  <si>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</si>
  <si>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</si>
  <si>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</si>
  <si>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</si>
  <si>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</si>
  <si>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</si>
  <si>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</si>
  <si>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</si>
  <si>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</si>
  <si>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</si>
  <si>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</si>
  <si>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</si>
  <si>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</si>
  <si>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</si>
  <si>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</si>
  <si>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</si>
  <si>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</si>
  <si>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</si>
  <si>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</si>
  <si>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</si>
  <si>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</si>
  <si>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</si>
  <si>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</si>
  <si>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</si>
  <si>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</si>
  <si>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</si>
  <si>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</si>
  <si>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</si>
  <si>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</si>
  <si>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</si>
  <si>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</si>
  <si>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</si>
  <si>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</si>
  <si>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</si>
  <si>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</si>
  <si>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</si>
  <si>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</si>
  <si>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</si>
  <si>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</si>
  <si>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</si>
  <si>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</si>
  <si>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</si>
  <si>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</si>
  <si>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</si>
  <si>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</si>
  <si>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</si>
  <si>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</si>
  <si>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</si>
  <si>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</si>
  <si>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</si>
  <si>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</si>
  <si>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</si>
  <si>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</si>
  <si>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</si>
  <si>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</si>
  <si>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</si>
  <si>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</si>
  <si>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</si>
  <si>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</si>
  <si>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</si>
  <si>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</si>
  <si>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</si>
  <si>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</si>
  <si>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</si>
  <si>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</si>
  <si>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</si>
  <si>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</si>
  <si>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</si>
  <si>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</si>
  <si>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</si>
  <si>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</si>
  <si>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</si>
  <si>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</si>
  <si>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</si>
  <si>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</si>
  <si>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</si>
  <si>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</si>
  <si>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</si>
  <si>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</si>
  <si>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</si>
  <si>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</si>
  <si>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</si>
  <si>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</si>
  <si>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</si>
  <si>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</si>
  <si>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</si>
  <si>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</si>
  <si>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</si>
  <si>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</si>
  <si>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</si>
  <si>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</si>
  <si>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</si>
  <si>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</si>
  <si>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</si>
  <si>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</si>
  <si>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</si>
  <si>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</si>
  <si>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</si>
  <si>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</si>
  <si>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</si>
  <si>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</si>
  <si>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</si>
  <si>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</si>
  <si>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</si>
  <si>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</si>
  <si>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</si>
  <si>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</si>
  <si>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</si>
  <si>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</si>
  <si>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</si>
  <si>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</si>
  <si>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</si>
  <si>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</si>
  <si>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</si>
  <si>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</si>
  <si>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</si>
  <si>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</si>
  <si>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</si>
  <si>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</si>
  <si>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</si>
  <si>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</si>
  <si>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</si>
  <si>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</si>
  <si>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</si>
  <si>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</si>
  <si>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</si>
  <si>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</si>
  <si>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</si>
  <si>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</si>
  <si>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</si>
  <si>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</si>
  <si>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</si>
  <si>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</si>
  <si>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</si>
  <si>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</si>
  <si>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</si>
  <si>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</si>
  <si>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</si>
  <si>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</si>
  <si>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</si>
  <si>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</si>
  <si>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</si>
  <si>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</si>
  <si>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</si>
  <si>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</si>
  <si>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</si>
  <si>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</si>
  <si>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</si>
  <si>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</si>
  <si>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</si>
  <si>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</si>
  <si>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</si>
  <si>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</si>
  <si>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</si>
  <si>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</si>
  <si>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</si>
  <si>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</si>
  <si>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</si>
  <si>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</si>
  <si>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</si>
  <si>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</si>
  <si>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</si>
  <si>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</si>
  <si>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</si>
  <si>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</si>
  <si>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</si>
  <si>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</si>
  <si>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</si>
  <si>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</si>
  <si>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</si>
  <si>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</si>
  <si>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</si>
  <si>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</si>
  <si>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</si>
  <si>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</si>
  <si>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</si>
  <si>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</si>
  <si>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</si>
  <si>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</si>
  <si>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</si>
  <si>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</si>
  <si>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</si>
  <si>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</si>
  <si>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</si>
  <si>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</si>
  <si>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</si>
  <si>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</si>
  <si>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</si>
  <si>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</si>
  <si>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</si>
  <si>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</si>
  <si>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</si>
  <si>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</si>
  <si>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</si>
  <si>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</si>
  <si>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</si>
  <si>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</si>
  <si>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</si>
  <si>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</si>
  <si>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</si>
  <si>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</si>
  <si>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</si>
  <si>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</si>
  <si>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</si>
  <si>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</si>
  <si>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</si>
  <si>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</si>
  <si>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</si>
  <si>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</si>
  <si>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</si>
  <si>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</si>
  <si>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</si>
  <si>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</si>
  <si>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</si>
  <si>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</si>
  <si>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</si>
  <si>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</si>
  <si>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</si>
  <si>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</si>
  <si>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</si>
  <si>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</si>
  <si>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</si>
  <si>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</si>
  <si>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</si>
  <si>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</si>
  <si>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</si>
  <si>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</si>
  <si>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</si>
  <si>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</si>
  <si>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</si>
  <si>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</si>
  <si>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</si>
  <si>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</si>
  <si>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</si>
  <si>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</si>
  <si>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</si>
  <si>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</si>
  <si>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</si>
  <si>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</si>
  <si>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</si>
  <si>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</si>
  <si>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</si>
  <si>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</si>
  <si>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</si>
  <si>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</si>
  <si>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</si>
  <si>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</si>
  <si>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</si>
  <si>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</si>
  <si>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</si>
  <si>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</si>
  <si>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</si>
  <si>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</si>
  <si>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</si>
  <si>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</si>
  <si>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</si>
  <si>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</si>
  <si>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</si>
  <si>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</si>
  <si>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</si>
  <si>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</si>
  <si>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</si>
  <si>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</si>
  <si>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</si>
  <si>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</si>
  <si>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</si>
  <si>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</si>
  <si>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</si>
  <si>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</si>
  <si>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</si>
  <si>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</si>
  <si>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</si>
  <si>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</si>
  <si>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</si>
  <si>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</si>
  <si>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</si>
  <si>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</si>
  <si>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</si>
  <si>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</si>
  <si>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</si>
  <si>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</si>
  <si>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</si>
  <si>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</si>
  <si>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</si>
  <si>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</si>
  <si>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</si>
  <si>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</si>
  <si>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</si>
  <si>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</si>
  <si>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</si>
  <si>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</si>
  <si>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</si>
  <si>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</si>
  <si>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</si>
  <si>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</si>
  <si>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</si>
  <si>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</si>
  <si>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</si>
  <si>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</si>
  <si>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</si>
  <si>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</si>
  <si>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</si>
  <si>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</si>
  <si>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</si>
  <si>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</si>
  <si>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</si>
  <si>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</si>
  <si>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</si>
  <si>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</si>
  <si>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</si>
  <si>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</si>
  <si>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</si>
  <si>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</si>
  <si>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</si>
  <si>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</si>
  <si>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</si>
  <si>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</si>
  <si>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</si>
  <si>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</si>
  <si>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</si>
  <si>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</si>
  <si>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</si>
  <si>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</si>
  <si>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</si>
  <si>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</si>
  <si>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</si>
  <si>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</si>
  <si>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</si>
  <si>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</si>
  <si>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</si>
  <si>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</si>
  <si>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</si>
  <si>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</si>
  <si>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</si>
  <si>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</si>
  <si>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</si>
  <si>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</si>
  <si>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</si>
  <si>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</si>
  <si>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</si>
  <si>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</si>
  <si>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</si>
  <si>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</si>
  <si>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</si>
  <si>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</si>
  <si>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</si>
  <si>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</si>
  <si>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</si>
  <si>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</si>
  <si>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</si>
  <si>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</si>
  <si>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</si>
  <si>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</si>
  <si>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</si>
  <si>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</si>
  <si>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</si>
  <si>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</si>
  <si>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</si>
  <si>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</si>
  <si>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</si>
  <si>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</si>
  <si>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</si>
  <si>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</si>
  <si>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</si>
  <si>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</si>
  <si>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</si>
  <si>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</si>
  <si>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</si>
  <si>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</si>
  <si>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</si>
  <si>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</si>
  <si>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</si>
  <si>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</si>
  <si>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</si>
  <si>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</si>
  <si>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</si>
  <si>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</si>
  <si>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</si>
  <si>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</si>
  <si>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</si>
  <si>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</si>
  <si>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</si>
  <si>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</si>
  <si>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</si>
  <si>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</si>
  <si>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</si>
  <si>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</si>
  <si>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</si>
  <si>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</si>
  <si>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</si>
  <si>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</si>
  <si>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</si>
  <si>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</si>
  <si>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</si>
  <si>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</si>
  <si>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</si>
  <si>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</si>
  <si>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</si>
  <si>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</si>
  <si>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</si>
  <si>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</si>
  <si>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</si>
  <si>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</si>
  <si>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</si>
  <si>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</si>
  <si>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</si>
  <si>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</si>
  <si>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</si>
  <si>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</si>
  <si>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</si>
  <si>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</si>
  <si>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</si>
  <si>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</si>
  <si>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</si>
  <si>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</si>
  <si>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</si>
  <si>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</si>
  <si>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</si>
  <si>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</si>
  <si>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</si>
  <si>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</si>
  <si>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</si>
  <si>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</si>
  <si>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</si>
  <si>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</si>
  <si>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</si>
  <si>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</si>
  <si>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</si>
  <si>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</si>
  <si>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</si>
  <si>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</si>
  <si>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</si>
  <si>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</si>
  <si>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</si>
  <si>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</si>
  <si>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</si>
  <si>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</si>
  <si>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</si>
  <si>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</si>
  <si>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</si>
  <si>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</si>
  <si>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</si>
  <si>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</si>
  <si>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</si>
  <si>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</si>
  <si>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</si>
  <si>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</si>
  <si>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</si>
  <si>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</si>
  <si>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</si>
  <si>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</si>
  <si>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</si>
  <si>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</si>
  <si>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</si>
  <si>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</si>
  <si>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</si>
  <si>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</si>
  <si>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</si>
  <si>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</si>
  <si>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</si>
  <si>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</si>
  <si>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</si>
  <si>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</si>
  <si>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</si>
  <si>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</si>
  <si>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</si>
  <si>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</si>
  <si>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</si>
  <si>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</si>
  <si>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</si>
  <si>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</si>
  <si>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</si>
  <si>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</si>
  <si>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</si>
  <si>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</si>
  <si>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</si>
  <si>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</si>
  <si>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</si>
  <si>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</si>
  <si>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</si>
  <si>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</si>
  <si>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</si>
  <si>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</si>
  <si>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</si>
  <si>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</si>
  <si>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</si>
  <si>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</si>
  <si>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</si>
  <si>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</si>
  <si>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</si>
  <si>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</si>
  <si>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</si>
  <si>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</si>
  <si>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</si>
  <si>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</si>
  <si>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</si>
  <si>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</si>
  <si>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</si>
  <si>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</si>
  <si>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</si>
  <si>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</si>
  <si>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</si>
  <si>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</si>
  <si>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</si>
  <si>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</si>
  <si>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</si>
  <si>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</si>
  <si>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</si>
  <si>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</si>
  <si>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</si>
  <si>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</si>
  <si>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</si>
  <si>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</si>
  <si>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</si>
  <si>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</si>
  <si>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</si>
  <si>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</si>
  <si>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</si>
  <si>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</si>
  <si>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</si>
  <si>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</si>
  <si>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</si>
  <si>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</si>
  <si>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</si>
  <si>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</si>
  <si>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</si>
  <si>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</si>
  <si>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</si>
  <si>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</si>
  <si>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</si>
  <si>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</si>
  <si>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</si>
  <si>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</si>
  <si>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</si>
  <si>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</si>
  <si>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</si>
  <si>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</si>
  <si>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</si>
  <si>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</si>
  <si>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</si>
  <si>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</si>
  <si>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</si>
  <si>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</si>
  <si>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</si>
  <si>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</si>
  <si>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</si>
  <si>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</si>
  <si>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</si>
  <si>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</si>
  <si>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</si>
  <si>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</si>
  <si>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</si>
  <si>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</si>
  <si>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</si>
  <si>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</si>
  <si>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</si>
  <si>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</si>
  <si>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</si>
  <si>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</si>
  <si>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</si>
  <si>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</si>
  <si>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</si>
  <si>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</si>
  <si>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</si>
  <si>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</si>
  <si>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</si>
  <si>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</si>
  <si>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</si>
  <si>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</si>
  <si>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</si>
  <si>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</si>
  <si>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</si>
  <si>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</si>
  <si>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</si>
  <si>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</si>
  <si>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</si>
  <si>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</si>
  <si>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</si>
  <si>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</si>
  <si>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</si>
  <si>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</si>
  <si>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</si>
  <si>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</si>
  <si>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</si>
  <si>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</si>
  <si>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</si>
  <si>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</si>
  <si>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</si>
  <si>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</si>
  <si>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</si>
  <si>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</si>
  <si>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</si>
  <si>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</si>
  <si>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</si>
  <si>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</si>
  <si>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</si>
  <si>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</si>
  <si>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</si>
  <si>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</si>
  <si>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</si>
  <si>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</si>
  <si>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</si>
  <si>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</si>
  <si>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</si>
  <si>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</si>
  <si>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</si>
  <si>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</si>
  <si>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</si>
  <si>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</si>
  <si>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</si>
  <si>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</si>
  <si>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</si>
  <si>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</si>
  <si>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</si>
  <si>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</si>
  <si>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</si>
  <si>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</si>
  <si>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</si>
  <si>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</si>
  <si>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</si>
  <si>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</si>
  <si>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</si>
  <si>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</si>
  <si>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</si>
  <si>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</si>
  <si>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</si>
  <si>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</si>
  <si>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</si>
  <si>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</si>
  <si>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</si>
  <si>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</si>
  <si>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</si>
  <si>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</si>
  <si>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</si>
  <si>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</si>
  <si>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</si>
  <si>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</si>
  <si>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</si>
  <si>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</si>
  <si>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</si>
  <si>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</si>
  <si>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</si>
  <si>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</si>
  <si>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</si>
  <si>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</si>
  <si>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</si>
  <si>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</si>
  <si>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</si>
  <si>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</si>
  <si>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</si>
  <si>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</si>
  <si>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</si>
  <si>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</si>
  <si>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</si>
  <si>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</si>
  <si>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</si>
  <si>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</si>
  <si>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</si>
  <si>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</si>
  <si>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</si>
  <si>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</si>
  <si>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</si>
  <si>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</si>
  <si>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</si>
  <si>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</si>
  <si>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</si>
  <si>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</si>
  <si>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</si>
  <si>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</si>
  <si>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</si>
  <si>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</si>
  <si>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</si>
  <si>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</si>
  <si>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</si>
  <si>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</si>
  <si>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</si>
  <si>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</si>
  <si>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</si>
  <si>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</si>
  <si>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</si>
  <si>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</si>
  <si>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</si>
  <si>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</si>
  <si>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</si>
  <si>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</si>
  <si>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</si>
  <si>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</si>
  <si>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</si>
  <si>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</si>
  <si>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</si>
  <si>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</si>
  <si>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</si>
  <si>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</si>
  <si>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</si>
  <si>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</si>
  <si>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</si>
  <si>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</si>
  <si>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</si>
  <si>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</si>
  <si>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</si>
  <si>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</si>
  <si>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</si>
  <si>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</si>
  <si>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</si>
  <si>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</si>
  <si>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</si>
  <si>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</si>
  <si>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</si>
  <si>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</si>
  <si>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</si>
  <si>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</si>
  <si>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</si>
  <si>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</si>
  <si>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</si>
  <si>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</si>
  <si>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</si>
  <si>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</si>
  <si>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</si>
  <si>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</si>
  <si>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</si>
  <si>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</si>
  <si>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</si>
  <si>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</si>
  <si>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</si>
  <si>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</si>
  <si>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</si>
  <si>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</si>
  <si>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</si>
  <si>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</si>
  <si>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</si>
  <si>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</si>
  <si>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</si>
  <si>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</si>
  <si>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</si>
  <si>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</si>
  <si>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</si>
  <si>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</si>
  <si>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</si>
  <si>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</si>
  <si>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</si>
  <si>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</si>
  <si>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</si>
  <si>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</si>
  <si>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</si>
  <si>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</si>
  <si>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</si>
  <si>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</si>
  <si>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</si>
  <si>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</si>
  <si>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</si>
  <si>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</si>
  <si>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</si>
  <si>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</si>
  <si>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</si>
  <si>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</si>
  <si>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</si>
  <si>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</si>
  <si>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</si>
  <si>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</si>
  <si>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</si>
  <si>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</si>
  <si>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</si>
  <si>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</si>
  <si>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</si>
  <si>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</si>
  <si>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</si>
  <si>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</si>
  <si>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</si>
  <si>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</si>
  <si>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</si>
  <si>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</si>
  <si>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</si>
  <si>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</si>
  <si>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</si>
  <si>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</si>
  <si>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</si>
  <si>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</si>
  <si>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</si>
  <si>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</si>
  <si>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</si>
  <si>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</si>
  <si>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</si>
  <si>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</si>
  <si>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</si>
  <si>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</si>
  <si>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</si>
  <si>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</si>
  <si>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</si>
  <si>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</si>
  <si>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</si>
  <si>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</si>
  <si>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</si>
  <si>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</si>
  <si>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</si>
  <si>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</si>
  <si>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</si>
  <si>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</si>
  <si>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</si>
  <si>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</si>
  <si>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</si>
  <si>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</si>
  <si>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</si>
  <si>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</si>
  <si>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</si>
  <si>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</si>
  <si>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</si>
  <si>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</si>
  <si>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</si>
  <si>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</si>
  <si>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</si>
  <si>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</si>
  <si>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</si>
  <si>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</si>
  <si>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</si>
  <si>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</si>
  <si>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</si>
  <si>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</si>
  <si>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</si>
  <si>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</si>
  <si>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</si>
  <si>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</si>
  <si>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</si>
  <si>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</si>
  <si>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</si>
  <si>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</si>
  <si>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</si>
  <si>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</si>
  <si>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</si>
  <si>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</si>
  <si>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</si>
  <si>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</si>
  <si>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</si>
  <si>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</si>
  <si>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</si>
  <si>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</si>
  <si>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</si>
  <si>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</si>
  <si>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</si>
  <si>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</si>
  <si>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</si>
  <si>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</si>
  <si>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</si>
  <si>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</si>
  <si>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</si>
  <si>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</si>
  <si>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</si>
  <si>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</si>
  <si>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</si>
  <si>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</si>
  <si>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</si>
  <si>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</si>
  <si>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</si>
  <si>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</si>
  <si>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</si>
  <si>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</si>
  <si>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</si>
  <si>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</si>
  <si>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</si>
  <si>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</si>
  <si>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</si>
  <si>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</si>
  <si>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</si>
  <si>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</si>
  <si>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</si>
  <si>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</si>
  <si>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</si>
  <si>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</si>
  <si>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</si>
  <si>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</si>
  <si>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</si>
  <si>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</si>
  <si>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</si>
  <si>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</si>
  <si>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</si>
  <si>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</si>
  <si>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</si>
  <si>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</si>
  <si>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</si>
  <si>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</si>
  <si>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</si>
  <si>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</si>
  <si>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</si>
  <si>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</si>
  <si>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</si>
  <si>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</si>
  <si>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</si>
  <si>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</si>
  <si>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</si>
  <si>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</si>
  <si>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</si>
  <si>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</si>
  <si>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</si>
  <si>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</si>
  <si>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</si>
  <si>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</si>
  <si>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</si>
  <si>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</si>
  <si>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</si>
  <si>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</si>
  <si>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</si>
  <si>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</si>
  <si>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</si>
  <si>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</si>
  <si>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</si>
  <si>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</si>
  <si>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</si>
  <si>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</si>
  <si>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</si>
  <si>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</si>
  <si>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</si>
  <si>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</si>
  <si>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</si>
  <si>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</si>
  <si>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</si>
  <si>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</si>
  <si>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</si>
  <si>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</si>
  <si>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</si>
  <si>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</si>
  <si>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</si>
  <si>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</si>
  <si>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</si>
  <si>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</si>
  <si>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</si>
  <si>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</si>
  <si>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</si>
  <si>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</si>
  <si>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</si>
  <si>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</si>
  <si>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</si>
  <si>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</si>
  <si>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</si>
  <si>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</si>
  <si>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</si>
  <si>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</si>
  <si>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</si>
  <si>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</si>
  <si>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</si>
  <si>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</si>
  <si>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</si>
  <si>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</si>
  <si>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</si>
  <si>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</si>
  <si>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</si>
  <si>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</si>
  <si>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</si>
  <si>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</si>
  <si>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</si>
  <si>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</si>
  <si>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</si>
  <si>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</si>
  <si>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</si>
  <si>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</si>
  <si>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</si>
  <si>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</si>
  <si>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</si>
  <si>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</si>
  <si>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</si>
  <si>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</si>
  <si>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</si>
  <si>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</si>
  <si>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</si>
  <si>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</si>
  <si>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</si>
  <si>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</si>
  <si>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</si>
  <si>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</si>
  <si>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</si>
  <si>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</si>
  <si>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</si>
  <si>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</si>
  <si>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</si>
  <si>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</si>
  <si>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</si>
  <si>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</si>
  <si>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</si>
  <si>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</si>
  <si>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</si>
  <si>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</si>
  <si>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</si>
  <si>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</si>
  <si>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</si>
  <si>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</si>
  <si>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</si>
  <si>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</si>
  <si>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</si>
  <si>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</si>
  <si>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</si>
  <si>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</si>
  <si>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</si>
  <si>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</si>
  <si>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</si>
  <si>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</si>
  <si>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</si>
  <si>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</si>
  <si>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</si>
  <si>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</si>
  <si>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</si>
  <si>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</si>
  <si>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</si>
  <si>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</si>
  <si>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</si>
  <si>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</si>
  <si>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</si>
  <si>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</si>
  <si>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</si>
  <si>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</si>
  <si>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</si>
  <si>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</si>
  <si>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</si>
  <si>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</si>
  <si>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</si>
  <si>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</si>
  <si>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</si>
  <si>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</si>
  <si>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</si>
  <si>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</si>
  <si>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</si>
  <si>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</si>
  <si>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</si>
  <si>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</si>
  <si>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</si>
  <si>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</si>
  <si>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</si>
  <si>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</si>
  <si>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</si>
  <si>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</si>
  <si>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</si>
  <si>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</si>
  <si>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</si>
  <si>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</si>
  <si>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</si>
  <si>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</si>
  <si>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</si>
  <si>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</si>
  <si>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</si>
  <si>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</si>
  <si>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</si>
  <si>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</si>
  <si>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</si>
  <si>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</si>
  <si>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</si>
  <si>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</si>
  <si>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</si>
  <si>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</si>
  <si>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</si>
  <si>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</si>
  <si>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</si>
  <si>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</si>
  <si>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</si>
  <si>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</si>
  <si>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</si>
  <si>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</si>
  <si>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</si>
  <si>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</si>
  <si>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</si>
  <si>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</si>
  <si>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</si>
  <si>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</si>
  <si>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</si>
  <si>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</si>
  <si>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</si>
  <si>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</si>
  <si>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</si>
  <si>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</si>
  <si>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</si>
  <si>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</si>
  <si>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</si>
  <si>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</si>
  <si>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</si>
  <si>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</si>
  <si>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</si>
  <si>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</si>
  <si>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</si>
  <si>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</si>
  <si>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</si>
  <si>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</si>
  <si>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</si>
  <si>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</si>
  <si>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</si>
  <si>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</si>
  <si>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</si>
  <si>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</si>
  <si>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</si>
  <si>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</si>
  <si>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</si>
  <si>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</si>
  <si>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</si>
  <si>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</si>
  <si>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</si>
  <si>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</si>
  <si>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</si>
  <si>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</si>
  <si>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</si>
  <si>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</si>
  <si>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</si>
  <si>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</si>
  <si>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</si>
  <si>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</si>
  <si>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</si>
  <si>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</si>
  <si>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</si>
  <si>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</si>
  <si>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</si>
  <si>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</si>
  <si>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</si>
  <si>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</si>
  <si>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</si>
  <si>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</si>
  <si>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</si>
  <si>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</si>
  <si>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</si>
  <si>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</si>
  <si>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</si>
  <si>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</si>
  <si>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</si>
  <si>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</si>
  <si>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</si>
  <si>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</si>
  <si>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</si>
  <si>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</si>
  <si>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</si>
  <si>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</si>
  <si>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</si>
  <si>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</si>
  <si>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</si>
  <si>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</si>
  <si>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</si>
  <si>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</si>
  <si>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</si>
  <si>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</si>
  <si>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</si>
  <si>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</si>
  <si>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</si>
  <si>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</si>
  <si>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</si>
  <si>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</si>
  <si>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</si>
  <si>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</si>
  <si>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</si>
  <si>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</si>
  <si>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</si>
  <si>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</si>
  <si>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</si>
  <si>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</si>
  <si>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</si>
  <si>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</si>
  <si>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</si>
  <si>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</si>
  <si>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</si>
  <si>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</si>
  <si>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</si>
  <si>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</si>
  <si>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</si>
  <si>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</si>
  <si>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</si>
  <si>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</si>
  <si>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</si>
  <si>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</si>
  <si>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</si>
  <si>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</si>
  <si>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</si>
  <si>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</si>
  <si>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</si>
  <si>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</si>
  <si>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</si>
  <si>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</si>
  <si>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</si>
  <si>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</si>
  <si>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</si>
  <si>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</si>
  <si>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</si>
  <si>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</si>
  <si>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</si>
  <si>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</si>
  <si>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</si>
  <si>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</si>
  <si>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</si>
  <si>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</si>
  <si>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</si>
  <si>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</si>
  <si>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</si>
  <si>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</si>
  <si>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</si>
  <si>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</si>
  <si>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</si>
  <si>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</si>
  <si>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</si>
  <si>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</si>
  <si>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</si>
  <si>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</si>
  <si>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</si>
  <si>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</si>
  <si>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</si>
  <si>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</si>
  <si>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</si>
  <si>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</si>
  <si>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</si>
  <si>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</si>
  <si>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</si>
  <si>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</si>
  <si>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</si>
  <si>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</si>
  <si>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</si>
  <si>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</si>
  <si>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</si>
  <si>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</si>
  <si>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</si>
  <si>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</si>
  <si>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</si>
  <si>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</si>
  <si>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</si>
  <si>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</si>
  <si>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</si>
  <si>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</si>
  <si>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</si>
  <si>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</si>
  <si>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</si>
  <si>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</si>
  <si>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</si>
  <si>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</si>
  <si>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</si>
  <si>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</si>
  <si>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</si>
  <si>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</si>
  <si>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</si>
  <si>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</si>
  <si>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</si>
  <si>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</si>
  <si>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</si>
  <si>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</si>
  <si>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</si>
  <si>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</si>
  <si>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</si>
  <si>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</si>
  <si>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</si>
  <si>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</si>
  <si>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</si>
  <si>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</si>
  <si>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</si>
  <si>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</si>
  <si>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</si>
  <si>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</si>
  <si>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</si>
  <si>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</si>
  <si>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</si>
  <si>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</si>
  <si>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</si>
  <si>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</si>
  <si>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</si>
  <si>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</si>
  <si>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</si>
  <si>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</si>
  <si>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</si>
  <si>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</si>
  <si>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</si>
  <si>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</si>
  <si>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</si>
  <si>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</si>
  <si>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</si>
  <si>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</si>
  <si>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</si>
  <si>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</si>
  <si>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</si>
  <si>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</si>
  <si>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</si>
  <si>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</si>
  <si>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</si>
  <si>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</si>
  <si>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</si>
  <si>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</si>
  <si>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</si>
  <si>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</si>
  <si>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</si>
  <si>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</si>
  <si>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</si>
  <si>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</si>
  <si>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</si>
  <si>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</si>
  <si>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</si>
  <si>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</si>
  <si>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</si>
  <si>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</si>
  <si>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</si>
  <si>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</si>
  <si>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</si>
  <si>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</si>
  <si>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</si>
  <si>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</si>
  <si>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</si>
  <si>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</si>
  <si>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</si>
  <si>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</si>
  <si>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</si>
  <si>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</si>
  <si>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</si>
  <si>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</si>
  <si>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</si>
  <si>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</si>
  <si>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</si>
  <si>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</si>
  <si>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</si>
  <si>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</si>
  <si>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</si>
  <si>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</si>
  <si>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</si>
  <si>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</si>
  <si>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</si>
  <si>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</si>
  <si>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</si>
  <si>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</si>
  <si>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</si>
  <si>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</si>
  <si>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</si>
  <si>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</si>
  <si>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</si>
  <si>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</si>
  <si>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</si>
  <si>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</si>
  <si>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</si>
  <si>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</si>
  <si>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</si>
  <si>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</si>
  <si>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</si>
  <si>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</si>
  <si>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</si>
  <si>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</si>
  <si>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</si>
  <si>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</si>
  <si>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</si>
  <si>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</si>
  <si>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</si>
  <si>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</si>
  <si>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</si>
  <si>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</si>
  <si>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</si>
  <si>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</si>
  <si>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</si>
  <si>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</si>
  <si>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</si>
  <si>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</si>
  <si>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</si>
  <si>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</si>
  <si>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</si>
  <si>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</si>
  <si>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</si>
  <si>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</si>
  <si>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</si>
  <si>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</si>
  <si>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</si>
  <si>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</si>
  <si>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</si>
  <si>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</si>
  <si>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</si>
  <si>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</si>
  <si>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</si>
  <si>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</si>
  <si>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</si>
  <si>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</si>
  <si>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</si>
  <si>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</si>
  <si>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</si>
  <si>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</si>
  <si>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</si>
  <si>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</si>
  <si>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</si>
  <si>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</si>
  <si>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</si>
  <si>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</si>
  <si>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</si>
  <si>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</si>
  <si>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</si>
  <si>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</si>
  <si>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</si>
  <si>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</si>
  <si>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</si>
  <si>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</si>
  <si>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</si>
  <si>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</si>
  <si>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</si>
  <si>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</si>
  <si>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</si>
  <si>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</si>
  <si>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</si>
  <si>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</si>
  <si>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</si>
  <si>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</si>
  <si>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</si>
  <si>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</si>
  <si>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</si>
  <si>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</si>
  <si>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</si>
  <si>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</si>
  <si>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</si>
  <si>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</si>
  <si>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</si>
  <si>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</si>
  <si>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</si>
  <si>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</si>
  <si>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</si>
  <si>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</si>
  <si>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</si>
  <si>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</si>
  <si>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</si>
  <si>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</si>
  <si>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</si>
  <si>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</si>
  <si>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</si>
  <si>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</si>
  <si>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</si>
  <si>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</si>
  <si>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</si>
  <si>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</si>
  <si>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</si>
  <si>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</si>
  <si>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</si>
  <si>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</si>
  <si>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</si>
  <si>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</si>
  <si>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</si>
  <si>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</si>
  <si>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</si>
  <si>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</si>
  <si>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</si>
  <si>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</si>
  <si>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</si>
  <si>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</si>
  <si>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</si>
  <si>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</si>
  <si>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</si>
  <si>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</si>
  <si>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</si>
  <si>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</si>
  <si>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</si>
  <si>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</si>
  <si>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</si>
  <si>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</si>
  <si>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</si>
  <si>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</si>
  <si>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</si>
  <si>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</si>
  <si>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</si>
  <si>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</si>
  <si>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</si>
  <si>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</si>
  <si>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</si>
  <si>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</si>
  <si>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</si>
  <si>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</si>
  <si>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</si>
  <si>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</si>
  <si>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</si>
  <si>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</si>
  <si>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</si>
  <si>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</si>
  <si>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</si>
  <si>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</si>
  <si>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</si>
  <si>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</si>
  <si>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</si>
  <si>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</si>
  <si>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</si>
  <si>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</si>
  <si>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</si>
  <si>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</si>
  <si>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</si>
  <si>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</si>
  <si>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</si>
  <si>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</si>
  <si>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</si>
  <si>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</si>
  <si>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</si>
  <si>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</si>
  <si>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</si>
  <si>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</si>
  <si>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</si>
  <si>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</si>
  <si>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</si>
  <si>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</si>
  <si>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</si>
  <si>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</si>
  <si>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</si>
  <si>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</si>
  <si>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</si>
  <si>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</si>
  <si>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</si>
  <si>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</si>
  <si>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</si>
  <si>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</si>
  <si>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</si>
  <si>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</si>
  <si>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</si>
  <si>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</si>
  <si>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</si>
  <si>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</si>
  <si>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</si>
  <si>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</si>
  <si>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</si>
  <si>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</si>
  <si>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</si>
  <si>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</si>
  <si>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</si>
  <si>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</si>
  <si>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</si>
  <si>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</si>
  <si>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</si>
  <si>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</si>
  <si>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</si>
  <si>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</si>
  <si>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</si>
  <si>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</si>
  <si>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</si>
  <si>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</si>
  <si>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</si>
  <si>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</si>
  <si>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</si>
  <si>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</si>
  <si>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</si>
  <si>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</si>
  <si>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</si>
  <si>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</si>
  <si>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</si>
  <si>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</si>
  <si>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</si>
  <si>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</si>
  <si>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</si>
  <si>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</si>
  <si>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</si>
  <si>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</si>
  <si>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</si>
  <si>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</si>
  <si>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</si>
  <si>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</si>
  <si>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</si>
  <si>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</si>
  <si>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</si>
  <si>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</si>
  <si>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</si>
  <si>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</si>
  <si>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</si>
  <si>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</si>
  <si>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</si>
  <si>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</si>
  <si>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</si>
  <si>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</si>
  <si>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</si>
  <si>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</si>
  <si>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</si>
  <si>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</si>
  <si>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</si>
  <si>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</si>
  <si>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</si>
  <si>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</si>
  <si>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</si>
  <si>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</si>
  <si>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</si>
  <si>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</si>
  <si>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</si>
  <si>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</si>
  <si>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</si>
  <si>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</si>
  <si>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</si>
  <si>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</si>
  <si>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</si>
  <si>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</si>
  <si>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</si>
  <si>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</si>
  <si>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</si>
  <si>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</si>
  <si>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</si>
  <si>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</si>
  <si>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</si>
  <si>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</si>
  <si>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</si>
  <si>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</si>
  <si>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</si>
  <si>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</si>
  <si>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</si>
  <si>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</si>
  <si>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</si>
  <si>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</si>
  <si>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</si>
  <si>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</si>
  <si>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</si>
  <si>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</si>
  <si>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</si>
  <si>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</si>
  <si>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</si>
  <si>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</si>
  <si>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</si>
  <si>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</si>
  <si>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</si>
  <si>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</si>
  <si>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</si>
  <si>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</si>
  <si>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</si>
  <si>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</si>
  <si>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</si>
  <si>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</si>
  <si>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</si>
  <si>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</si>
  <si>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</si>
  <si>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</si>
  <si>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</si>
  <si>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</si>
  <si>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</si>
  <si>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</si>
  <si>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</si>
  <si>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</si>
  <si>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</si>
  <si>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</si>
  <si>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</si>
  <si>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</si>
  <si>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</si>
  <si>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</si>
  <si>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</si>
  <si>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</si>
  <si>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</si>
  <si>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</si>
  <si>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</si>
  <si>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</si>
  <si>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</si>
  <si>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</si>
  <si>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</si>
  <si>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</si>
  <si>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</si>
  <si>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</si>
  <si>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</si>
  <si>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</si>
  <si>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</si>
  <si>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</si>
  <si>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</si>
  <si>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</si>
  <si>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</si>
  <si>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</si>
  <si>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</si>
  <si>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</si>
  <si>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</si>
  <si>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</si>
  <si>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</si>
  <si>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</si>
  <si>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</si>
  <si>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</si>
  <si>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</si>
  <si>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</si>
  <si>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</si>
  <si>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</si>
  <si>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</si>
  <si>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</si>
  <si>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</si>
  <si>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</si>
  <si>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</si>
  <si>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</si>
  <si>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</si>
  <si>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</si>
  <si>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</si>
  <si>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</si>
  <si>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</si>
  <si>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</si>
  <si>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</si>
  <si>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</si>
  <si>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</si>
  <si>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</si>
  <si>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</si>
  <si>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</si>
  <si>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</si>
  <si>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</si>
  <si>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</si>
  <si>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</si>
  <si>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</si>
  <si>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</si>
  <si>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</si>
  <si>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</si>
  <si>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</si>
  <si>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</si>
  <si>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</si>
  <si>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</si>
  <si>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</si>
  <si>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</si>
  <si>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</si>
  <si>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</si>
  <si>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</si>
  <si>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</si>
  <si>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</si>
  <si>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</si>
  <si>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</si>
  <si>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</si>
  <si>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</si>
  <si>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</si>
  <si>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</si>
  <si>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</si>
  <si>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</si>
  <si>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</si>
  <si>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</si>
  <si>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</si>
  <si>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</si>
  <si>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</si>
  <si>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</si>
  <si>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</si>
  <si>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</si>
  <si>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</si>
  <si>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</si>
  <si>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</si>
  <si>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</si>
  <si>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</si>
  <si>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</si>
  <si>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</si>
  <si>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</si>
  <si>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</si>
  <si>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</si>
  <si>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</si>
  <si>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</si>
  <si>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</si>
  <si>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</si>
  <si>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</si>
  <si>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</si>
  <si>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</si>
  <si>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</si>
  <si>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</si>
  <si>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</si>
  <si>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</si>
  <si>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</si>
  <si>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</si>
  <si>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</si>
  <si>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</si>
  <si>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</si>
  <si>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</si>
  <si>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</si>
  <si>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</si>
  <si>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</si>
  <si>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</si>
  <si>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</si>
  <si>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</si>
  <si>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</si>
  <si>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</si>
  <si>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</si>
  <si>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</si>
  <si>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</si>
  <si>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</si>
  <si>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</si>
  <si>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</si>
  <si>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</si>
  <si>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</si>
  <si>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</si>
  <si>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</si>
  <si>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</si>
  <si>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</si>
  <si>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</si>
  <si>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</si>
  <si>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</si>
  <si>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</si>
  <si>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</si>
  <si>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</si>
  <si>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</si>
  <si>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</si>
  <si>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</si>
  <si>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</si>
  <si>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</si>
  <si>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</si>
  <si>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</si>
  <si>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</si>
  <si>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</si>
  <si>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</si>
  <si>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</si>
  <si>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</si>
  <si>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</si>
  <si>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</si>
  <si>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</si>
  <si>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</si>
  <si>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</si>
  <si>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</si>
  <si>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</si>
  <si>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</si>
  <si>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</si>
  <si>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</si>
  <si>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</si>
  <si>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</si>
  <si>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</si>
  <si>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</si>
  <si>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</si>
  <si>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</si>
  <si>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</si>
  <si>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</si>
  <si>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</si>
  <si>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</si>
  <si>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</si>
  <si>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</si>
  <si>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</si>
  <si>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</si>
  <si>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</si>
  <si>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</si>
  <si>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</si>
  <si>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</si>
  <si>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</si>
  <si>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</si>
  <si>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</si>
  <si>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</si>
  <si>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</si>
  <si>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</si>
  <si>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</si>
  <si>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</si>
  <si>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</si>
  <si>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</si>
  <si>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</si>
  <si>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</si>
  <si>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</si>
  <si>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</si>
  <si>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</si>
  <si>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</si>
  <si>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</si>
  <si>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</si>
  <si>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</si>
  <si>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</si>
  <si>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</si>
  <si>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</si>
  <si>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</si>
  <si>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</si>
  <si>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</si>
  <si>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</si>
  <si>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</si>
  <si>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</si>
  <si>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</si>
  <si>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</si>
  <si>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</si>
  <si>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</si>
  <si>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</si>
  <si>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</si>
  <si>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</si>
  <si>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</si>
  <si>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</si>
  <si>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</si>
  <si>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</si>
  <si>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</si>
  <si>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</si>
  <si>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</si>
  <si>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</si>
  <si>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</si>
  <si>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</si>
  <si>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</si>
  <si>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</si>
  <si>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</si>
  <si>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</si>
  <si>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</si>
  <si>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</si>
  <si>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</si>
  <si>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</si>
  <si>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</si>
  <si>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</si>
  <si>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</si>
  <si>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</si>
  <si>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</si>
  <si>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</si>
  <si>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</si>
  <si>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</si>
  <si>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</si>
  <si>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</si>
  <si>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</si>
  <si>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</si>
  <si>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</si>
  <si>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</si>
  <si>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</si>
  <si>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</si>
  <si>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</si>
  <si>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</si>
  <si>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</si>
  <si>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</si>
  <si>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</si>
  <si>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</si>
  <si>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</si>
  <si>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</si>
  <si>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</si>
  <si>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</si>
  <si>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</si>
  <si>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</si>
  <si>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</si>
  <si>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</si>
  <si>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</si>
  <si>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</si>
  <si>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</si>
  <si>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</si>
  <si>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</si>
  <si>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</si>
  <si>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</si>
  <si>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</si>
  <si>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</si>
  <si>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</si>
  <si>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</si>
  <si>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</si>
  <si>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</si>
  <si>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</si>
  <si>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</si>
  <si>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</si>
  <si>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</si>
  <si>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</si>
  <si>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</si>
  <si>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</si>
  <si>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</si>
  <si>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</si>
  <si>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</si>
  <si>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</si>
  <si>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</si>
  <si>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</si>
  <si>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</si>
  <si>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</si>
  <si>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</si>
  <si>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</si>
  <si>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</si>
  <si>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</si>
  <si>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</si>
  <si>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</si>
  <si>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</si>
  <si>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</si>
  <si>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</si>
  <si>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</si>
  <si>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</si>
  <si>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</si>
  <si>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</si>
  <si>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</si>
  <si>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</si>
  <si>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</si>
  <si>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</si>
  <si>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</si>
  <si>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</si>
  <si>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</si>
  <si>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</si>
  <si>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</si>
  <si>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</si>
  <si>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</si>
  <si>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</si>
  <si>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</si>
  <si>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</si>
  <si>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</si>
  <si>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</si>
  <si>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</si>
  <si>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</si>
  <si>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</si>
  <si>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</si>
  <si>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</si>
  <si>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</si>
  <si>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</si>
  <si>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</si>
  <si>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</si>
  <si>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</si>
  <si>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</si>
  <si>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</si>
  <si>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</si>
  <si>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</si>
  <si>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</si>
  <si>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</si>
  <si>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</si>
  <si>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</si>
  <si>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</si>
  <si>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</si>
  <si>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</si>
  <si>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</si>
  <si>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</si>
  <si>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</si>
  <si>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</si>
  <si>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</si>
  <si>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</si>
  <si>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</si>
  <si>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</si>
  <si>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</si>
  <si>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</si>
  <si>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</si>
  <si>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</si>
  <si>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</si>
  <si>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</si>
  <si>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</si>
  <si>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</si>
  <si>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</si>
  <si>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</si>
  <si>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</si>
  <si>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</si>
  <si>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</si>
  <si>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</si>
  <si>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</si>
  <si>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</si>
  <si>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</si>
  <si>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</si>
  <si>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</si>
  <si>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</si>
  <si>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</si>
  <si>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</si>
  <si>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</si>
  <si>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</si>
  <si>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</si>
  <si>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</si>
  <si>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</si>
  <si>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</si>
  <si>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</si>
  <si>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</si>
  <si>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</si>
  <si>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</si>
  <si>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</si>
  <si>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</si>
  <si>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</si>
  <si>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</si>
  <si>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</si>
  <si>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</si>
  <si>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</si>
  <si>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</si>
  <si>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</si>
  <si>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</si>
  <si>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</si>
  <si>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</si>
  <si>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</si>
  <si>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</si>
  <si>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</si>
  <si>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</si>
  <si>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</si>
  <si>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</si>
  <si>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</si>
  <si>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</si>
  <si>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</si>
  <si>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</si>
  <si>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</si>
  <si>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</si>
  <si>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</si>
  <si>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</si>
  <si>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</si>
  <si>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</si>
  <si>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</si>
  <si>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</si>
  <si>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</si>
  <si>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</si>
  <si>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</si>
  <si>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</si>
  <si>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</si>
  <si>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</si>
  <si>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</si>
  <si>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</si>
  <si>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</si>
  <si>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</si>
  <si>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</si>
  <si>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</si>
  <si>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</si>
  <si>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</si>
  <si>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</si>
  <si>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</si>
  <si>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</si>
  <si>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</si>
  <si>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</si>
  <si>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</si>
  <si>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</si>
  <si>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</si>
  <si>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</si>
  <si>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</si>
  <si>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</si>
  <si>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</si>
  <si>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</si>
  <si>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</si>
  <si>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</si>
  <si>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</si>
  <si>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</si>
  <si>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</si>
  <si>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</si>
  <si>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</si>
  <si>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</si>
  <si>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</si>
  <si>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</si>
  <si>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</si>
  <si>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</si>
  <si>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</si>
  <si>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</si>
  <si>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</si>
  <si>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</si>
  <si>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</si>
  <si>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</si>
  <si>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</si>
  <si>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</si>
  <si>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</si>
  <si>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</si>
  <si>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</si>
  <si>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</si>
  <si>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</si>
  <si>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</si>
  <si>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</si>
  <si>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</si>
  <si>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</si>
  <si>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</si>
  <si>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</si>
  <si>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</si>
  <si>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</si>
  <si>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</si>
  <si>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</si>
  <si>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</si>
  <si>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</si>
  <si>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</si>
  <si>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</si>
  <si>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</si>
  <si>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</si>
  <si>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</si>
  <si>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</si>
  <si>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</si>
  <si>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</si>
  <si>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</si>
  <si>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</si>
  <si>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</si>
  <si>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</si>
  <si>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</si>
  <si>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</si>
  <si>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</si>
  <si>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</si>
  <si>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</si>
  <si>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</si>
  <si>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</si>
  <si>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</si>
  <si>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</si>
  <si>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</si>
  <si>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</si>
  <si>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</si>
  <si>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</si>
  <si>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</si>
  <si>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</si>
  <si>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</si>
  <si>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</si>
  <si>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</si>
  <si>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</si>
  <si>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</si>
  <si>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</si>
  <si>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</si>
  <si>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</si>
  <si>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</si>
  <si>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</si>
  <si>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</si>
  <si>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</si>
  <si>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</si>
  <si>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</si>
  <si>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</si>
  <si>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</si>
  <si>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</si>
  <si>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</si>
  <si>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</si>
  <si>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</si>
  <si>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</si>
  <si>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</si>
  <si>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</si>
  <si>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</si>
  <si>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</si>
  <si>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</si>
  <si>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</si>
  <si>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</si>
  <si>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</si>
  <si>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</si>
  <si>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</si>
  <si>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</si>
  <si>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</si>
  <si>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</si>
  <si>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</si>
  <si>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</si>
  <si>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</si>
  <si>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</si>
  <si>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</si>
  <si>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</si>
  <si>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</si>
  <si>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</si>
  <si>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</si>
  <si>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</si>
  <si>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</si>
  <si>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</si>
  <si>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</si>
  <si>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</si>
  <si>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</si>
  <si>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</si>
  <si>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</si>
  <si>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</si>
  <si>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</si>
  <si>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</si>
  <si>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</si>
  <si>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</si>
  <si>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</si>
  <si>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</si>
  <si>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</si>
  <si>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</si>
  <si>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</si>
  <si>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</si>
  <si>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</si>
  <si>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</si>
  <si>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</si>
  <si>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</si>
  <si>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</si>
  <si>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</si>
  <si>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</si>
  <si>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</si>
  <si>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</si>
  <si>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</si>
  <si>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</si>
  <si>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</si>
  <si>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</si>
  <si>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</si>
  <si>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</si>
  <si>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</si>
  <si>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</si>
  <si>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</si>
  <si>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</si>
  <si>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</si>
  <si>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</si>
  <si>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</si>
  <si>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</si>
  <si>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</si>
  <si>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</si>
  <si>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</si>
  <si>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</si>
  <si>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</si>
  <si>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</si>
  <si>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</si>
  <si>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</si>
  <si>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</si>
  <si>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</si>
  <si>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</si>
  <si>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</si>
  <si>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</si>
  <si>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</si>
  <si>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</si>
  <si>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</si>
  <si>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</si>
  <si>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</si>
  <si>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</si>
  <si>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</si>
  <si>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</si>
  <si>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</si>
  <si>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</si>
  <si>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</si>
  <si>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</si>
  <si>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</si>
  <si>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</si>
  <si>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</si>
  <si>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</si>
  <si>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</si>
  <si>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</si>
  <si>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</si>
  <si>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</si>
  <si>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</si>
  <si>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</si>
  <si>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</si>
  <si>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</si>
  <si>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</si>
  <si>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</si>
  <si>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</si>
  <si>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</si>
  <si>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</si>
  <si>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</si>
  <si>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</si>
  <si>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</si>
  <si>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</si>
  <si>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</si>
  <si>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</si>
  <si>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</si>
  <si>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</si>
  <si>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</si>
  <si>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</si>
  <si>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</si>
  <si>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</si>
  <si>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</si>
  <si>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</si>
  <si>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</si>
  <si>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</si>
  <si>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</si>
  <si>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</si>
  <si>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</si>
  <si>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</si>
  <si>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</si>
  <si>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</si>
  <si>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</si>
  <si>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</si>
  <si>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</si>
  <si>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</si>
  <si>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</si>
  <si>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</si>
  <si>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</si>
  <si>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</si>
  <si>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</si>
  <si>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</si>
  <si>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</si>
  <si>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</si>
  <si>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</si>
  <si>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</si>
  <si>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</si>
  <si>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</si>
  <si>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</si>
  <si>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</si>
  <si>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</si>
  <si>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</si>
  <si>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</si>
  <si>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</si>
  <si>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</si>
  <si>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</si>
  <si>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</si>
  <si>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</si>
  <si>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</si>
  <si>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</si>
  <si>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</si>
  <si>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</si>
  <si>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</si>
  <si>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</si>
  <si>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</si>
  <si>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</si>
  <si>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</si>
  <si>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</si>
  <si>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</si>
  <si>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</si>
  <si>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</si>
  <si>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</si>
  <si>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</si>
  <si>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</si>
  <si>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</si>
  <si>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</si>
  <si>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</si>
  <si>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</si>
  <si>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</si>
  <si>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</si>
  <si>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</si>
  <si>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</si>
  <si>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</si>
  <si>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</si>
  <si>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</si>
  <si>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</si>
  <si>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</si>
  <si>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</si>
  <si>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</si>
  <si>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</si>
  <si>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</si>
  <si>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</si>
  <si>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</si>
  <si>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</si>
  <si>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</si>
  <si>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</si>
  <si>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</si>
  <si>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</si>
  <si>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</si>
  <si>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</si>
  <si>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</si>
  <si>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</si>
  <si>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</si>
  <si>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</si>
  <si>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</si>
  <si>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</si>
  <si>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</si>
  <si>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</si>
  <si>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</si>
  <si>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</si>
  <si>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</si>
  <si>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</si>
  <si>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</si>
  <si>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</si>
  <si>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</si>
  <si>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</si>
  <si>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</si>
  <si>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</si>
  <si>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</si>
  <si>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</si>
  <si>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</si>
  <si>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</si>
  <si>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</si>
  <si>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</si>
  <si>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</si>
  <si>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</si>
  <si>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</si>
  <si>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</si>
  <si>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</si>
  <si>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</si>
  <si>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</si>
  <si>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</si>
  <si>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</si>
  <si>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</si>
  <si>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</si>
  <si>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</si>
  <si>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</si>
  <si>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</si>
  <si>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</si>
  <si>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</si>
  <si>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</si>
  <si>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</si>
  <si>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</si>
  <si>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</si>
  <si>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</si>
  <si>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</si>
  <si>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</si>
  <si>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</si>
  <si>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</si>
  <si>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</si>
  <si>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</si>
  <si>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</si>
  <si>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</si>
  <si>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</si>
  <si>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</si>
  <si>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</si>
  <si>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</si>
  <si>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</si>
  <si>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</si>
  <si>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</si>
  <si>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</si>
  <si>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</si>
  <si>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</si>
  <si>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</si>
  <si>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</si>
  <si>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</si>
  <si>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</si>
  <si>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</si>
  <si>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</si>
  <si>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</si>
  <si>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</si>
  <si>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</si>
  <si>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</si>
  <si>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</si>
  <si>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</si>
  <si>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</si>
  <si>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</si>
  <si>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</si>
  <si>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</si>
  <si>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</si>
  <si>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</si>
  <si>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</si>
  <si>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</si>
  <si>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</si>
  <si>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</si>
  <si>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</si>
  <si>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</si>
  <si>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</si>
  <si>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</si>
  <si>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</si>
  <si>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</si>
  <si>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</si>
  <si>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</si>
  <si>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</si>
  <si>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</si>
  <si>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</si>
  <si>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</si>
  <si>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</si>
  <si>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</si>
  <si>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</si>
  <si>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</si>
  <si>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</si>
  <si>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</si>
  <si>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</si>
  <si>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</si>
  <si>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</si>
  <si>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</si>
  <si>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</si>
  <si>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</si>
  <si>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</si>
  <si>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</si>
  <si>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</si>
  <si>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</si>
  <si>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</si>
  <si>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</si>
  <si>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</si>
  <si>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</si>
  <si>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</si>
  <si>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</si>
  <si>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</si>
  <si>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</si>
  <si>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</si>
  <si>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</si>
  <si>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</si>
  <si>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</si>
  <si>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</si>
  <si>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</si>
  <si>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</si>
  <si>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</si>
  <si>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</si>
  <si>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</si>
  <si>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</si>
  <si>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</si>
  <si>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</si>
  <si>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</si>
  <si>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</si>
  <si>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</si>
  <si>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</si>
  <si>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</si>
  <si>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</si>
  <si>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</si>
  <si>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</si>
  <si>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</si>
  <si>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</si>
  <si>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</si>
  <si>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</si>
  <si>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</si>
  <si>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</si>
  <si>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</si>
  <si>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</si>
  <si>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</si>
  <si>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</si>
  <si>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</si>
  <si>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</si>
  <si>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</si>
  <si>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</si>
  <si>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</si>
  <si>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</si>
  <si>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</si>
  <si>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</si>
  <si>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</si>
  <si>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</si>
  <si>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</si>
  <si>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</si>
  <si>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</si>
  <si>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</si>
  <si>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</si>
  <si>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</si>
  <si>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</si>
  <si>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</si>
  <si>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</si>
  <si>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</si>
  <si>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</si>
  <si>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</si>
  <si>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</si>
  <si>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</si>
  <si>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</si>
  <si>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</si>
  <si>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</si>
  <si>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</si>
  <si>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</si>
  <si>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</si>
  <si>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</si>
  <si>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</si>
  <si>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</si>
  <si>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</si>
  <si>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</si>
  <si>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</si>
  <si>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</si>
  <si>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</si>
  <si>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</si>
  <si>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</si>
  <si>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</si>
  <si>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</si>
  <si>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</si>
  <si>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</si>
  <si>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</si>
  <si>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</si>
  <si>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</si>
  <si>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</si>
  <si>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</si>
  <si>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</si>
  <si>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</si>
  <si>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</si>
  <si>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</si>
  <si>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</si>
  <si>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</si>
  <si>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</si>
  <si>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</si>
  <si>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</si>
  <si>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</si>
  <si>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</si>
  <si>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</si>
  <si>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</si>
  <si>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</si>
  <si>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</si>
  <si>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</si>
  <si>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</si>
  <si>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</si>
  <si>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</si>
  <si>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</si>
  <si>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</si>
  <si>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</si>
  <si>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</si>
  <si>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</si>
  <si>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</si>
  <si>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</si>
  <si>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</si>
  <si>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</si>
  <si>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</si>
  <si>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</si>
  <si>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</si>
  <si>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</si>
  <si>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</si>
  <si>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</si>
  <si>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</si>
  <si>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</si>
  <si>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</si>
  <si>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</si>
  <si>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</si>
  <si>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</si>
  <si>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</si>
  <si>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</si>
  <si>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</si>
  <si>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</si>
  <si>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</si>
  <si>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</si>
  <si>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</si>
  <si>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</si>
  <si>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</si>
  <si>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</si>
  <si>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</si>
  <si>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</si>
  <si>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</si>
  <si>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</si>
  <si>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</si>
  <si>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</si>
  <si>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</si>
  <si>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</si>
  <si>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</si>
  <si>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</si>
  <si>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</si>
  <si>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</si>
  <si>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</si>
  <si>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</si>
  <si>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</si>
  <si>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</si>
  <si>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</si>
  <si>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</si>
  <si>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</si>
  <si>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</si>
  <si>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</si>
  <si>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</si>
  <si>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</si>
  <si>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</si>
  <si>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</si>
  <si>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</si>
  <si>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</si>
  <si>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</si>
  <si>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</si>
  <si>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</si>
  <si>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</si>
  <si>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</si>
  <si>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</si>
  <si>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</si>
  <si>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</si>
  <si>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</si>
  <si>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</si>
  <si>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</si>
  <si>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</si>
  <si>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</si>
  <si>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</si>
  <si>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</si>
  <si>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</si>
  <si>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</si>
  <si>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</si>
  <si>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</si>
  <si>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</si>
  <si>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</si>
  <si>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</si>
  <si>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</si>
  <si>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</si>
  <si>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</si>
  <si>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</si>
  <si>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</si>
  <si>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</si>
  <si>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</si>
  <si>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</si>
  <si>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</si>
  <si>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</si>
  <si>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</si>
  <si>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</si>
  <si>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</si>
  <si>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</si>
  <si>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</si>
  <si>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</si>
  <si>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</si>
  <si>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</si>
  <si>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</si>
  <si>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</si>
  <si>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</si>
  <si>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</si>
  <si>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</si>
  <si>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</si>
  <si>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</si>
  <si>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</si>
  <si>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</si>
  <si>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</si>
  <si>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</si>
  <si>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</si>
  <si>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</si>
  <si>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</si>
  <si>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</si>
  <si>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</si>
  <si>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</si>
  <si>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</si>
  <si>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</si>
  <si>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</si>
  <si>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</si>
  <si>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</si>
  <si>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</si>
  <si>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</si>
  <si>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</si>
  <si>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</si>
  <si>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</si>
  <si>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</si>
  <si>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</si>
  <si>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</si>
  <si>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</si>
  <si>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</si>
  <si>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</si>
  <si>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</si>
  <si>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</si>
  <si>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</si>
  <si>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</si>
  <si>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</si>
  <si>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</si>
  <si>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</si>
  <si>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</si>
  <si>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</si>
  <si>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</si>
  <si>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</si>
  <si>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</si>
  <si>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</si>
  <si>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</si>
  <si>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</si>
  <si>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</si>
  <si>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</si>
  <si>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</si>
  <si>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</si>
  <si>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</si>
  <si>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</si>
  <si>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</si>
  <si>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</si>
  <si>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</si>
  <si>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</si>
  <si>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</si>
  <si>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</si>
  <si>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</si>
  <si>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</si>
  <si>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</si>
  <si>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</si>
  <si>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</si>
  <si>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</si>
  <si>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</si>
  <si>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</si>
  <si>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</si>
  <si>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</si>
  <si>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</si>
  <si>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</si>
  <si>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</si>
  <si>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</si>
  <si>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</si>
  <si>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</si>
  <si>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</si>
  <si>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</si>
  <si>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</si>
  <si>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</si>
  <si>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</si>
  <si>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</si>
  <si>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</si>
  <si>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</si>
  <si>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</si>
  <si>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</si>
  <si>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</si>
  <si>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</si>
  <si>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</si>
  <si>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</si>
  <si>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</si>
  <si>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</si>
  <si>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</si>
  <si>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</si>
  <si>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</si>
  <si>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</si>
  <si>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</si>
  <si>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</si>
  <si>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</si>
  <si>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</si>
  <si>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</si>
  <si>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</si>
  <si>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</si>
  <si>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</si>
  <si>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</si>
  <si>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</si>
  <si>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</si>
  <si>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</si>
  <si>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</si>
  <si>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</si>
  <si>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</si>
  <si>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</si>
  <si>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</si>
  <si>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</si>
  <si>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</si>
  <si>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</si>
  <si>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</si>
  <si>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</si>
  <si>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</si>
  <si>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</si>
  <si>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</si>
  <si>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</si>
  <si>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</si>
  <si>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</si>
  <si>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</si>
  <si>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</si>
  <si>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</si>
  <si>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</si>
  <si>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</si>
  <si>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</si>
  <si>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</si>
  <si>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</si>
  <si>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</si>
  <si>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</si>
  <si>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</si>
  <si>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</si>
  <si>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</si>
  <si>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</si>
  <si>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</si>
  <si>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</si>
  <si>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</si>
  <si>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</si>
  <si>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</si>
  <si>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</si>
  <si>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</si>
  <si>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</si>
  <si>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</si>
  <si>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</si>
  <si>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</si>
  <si>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</si>
  <si>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</si>
  <si>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</si>
  <si>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</si>
  <si>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</si>
  <si>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</si>
  <si>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</si>
  <si>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</si>
  <si>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</si>
  <si>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</si>
  <si>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</si>
  <si>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</si>
  <si>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</si>
  <si>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</si>
  <si>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</si>
  <si>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</si>
  <si>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</si>
  <si>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</si>
  <si>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</si>
  <si>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</si>
  <si>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</si>
  <si>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</si>
  <si>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</si>
  <si>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</si>
  <si>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</si>
  <si>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</si>
  <si>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</si>
  <si>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</si>
  <si>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</si>
  <si>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</si>
  <si>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</si>
  <si>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</si>
  <si>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</si>
  <si>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</si>
  <si>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</si>
  <si>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</si>
  <si>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</si>
  <si>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</si>
  <si>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</si>
  <si>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</si>
  <si>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</si>
  <si>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</si>
  <si>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</si>
  <si>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</si>
  <si>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</si>
  <si>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</si>
  <si>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</si>
  <si>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</si>
  <si>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</si>
  <si>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</si>
  <si>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</si>
  <si>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</si>
  <si>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</si>
  <si>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</si>
  <si>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</si>
  <si>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</si>
  <si>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</si>
  <si>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</si>
  <si>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</si>
  <si>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</si>
  <si>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</si>
  <si>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</si>
  <si>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</si>
  <si>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</si>
  <si>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</si>
  <si>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</si>
  <si>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</si>
  <si>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</si>
  <si>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</si>
  <si>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</si>
  <si>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</si>
  <si>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</si>
  <si>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</si>
  <si>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</si>
  <si>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</si>
  <si>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</si>
  <si>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</si>
  <si>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</si>
  <si>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</si>
  <si>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</si>
  <si>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</si>
  <si>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</si>
  <si>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</si>
  <si>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</si>
  <si>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</si>
  <si>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</si>
  <si>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</si>
  <si>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</si>
  <si>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</si>
  <si>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</si>
  <si>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</si>
  <si>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</si>
  <si>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</si>
  <si>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</si>
  <si>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</si>
  <si>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</si>
  <si>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</si>
  <si>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</si>
  <si>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</si>
  <si>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</si>
  <si>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</si>
  <si>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</si>
  <si>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</si>
  <si>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</si>
  <si>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</si>
  <si>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</si>
  <si>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</si>
  <si>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</si>
  <si>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</si>
  <si>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</si>
  <si>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</si>
  <si>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</si>
  <si>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</si>
  <si>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</si>
  <si>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</si>
  <si>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</si>
  <si>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</si>
  <si>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</si>
  <si>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</si>
  <si>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</si>
  <si>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</si>
  <si>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</si>
  <si>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</si>
  <si>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</si>
  <si>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</si>
  <si>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</si>
  <si>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</si>
  <si>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</si>
  <si>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</si>
  <si>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</si>
  <si>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</si>
  <si>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</si>
  <si>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</si>
  <si>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</si>
  <si>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</si>
  <si>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</si>
  <si>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</si>
  <si>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</si>
  <si>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</si>
  <si>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</si>
  <si>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</si>
  <si>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</si>
  <si>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</si>
  <si>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</si>
  <si>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</si>
  <si>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</si>
  <si>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</si>
  <si>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</si>
  <si>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</si>
  <si>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</si>
  <si>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</si>
  <si>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</si>
  <si>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</si>
  <si>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</si>
  <si>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</si>
  <si>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</si>
  <si>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</si>
  <si>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</si>
  <si>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</si>
  <si>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</si>
  <si>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</si>
  <si>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</si>
  <si>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</si>
  <si>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</si>
  <si>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</si>
  <si>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</si>
  <si>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</si>
  <si>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</si>
  <si>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</si>
  <si>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</si>
  <si>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</si>
  <si>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</si>
  <si>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</si>
  <si>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</si>
  <si>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</si>
  <si>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</si>
  <si>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</si>
  <si>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</si>
  <si>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</si>
  <si>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</si>
  <si>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</si>
  <si>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</si>
  <si>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</si>
  <si>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</si>
  <si>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</si>
  <si>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</si>
  <si>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</si>
  <si>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</si>
  <si>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</si>
  <si>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</si>
  <si>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</si>
  <si>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</si>
  <si>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</si>
  <si>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</si>
  <si>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</si>
  <si>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</si>
  <si>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</si>
  <si>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</si>
  <si>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</si>
  <si>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</si>
  <si>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</si>
  <si>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</si>
  <si>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</si>
  <si>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</si>
  <si>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</si>
  <si>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</si>
  <si>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</si>
  <si>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</si>
  <si>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</si>
  <si>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</si>
  <si>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</si>
  <si>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</si>
  <si>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</si>
  <si>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</si>
  <si>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</si>
  <si>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</si>
  <si>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</si>
  <si>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</si>
  <si>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</si>
  <si>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</si>
  <si>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</si>
  <si>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</si>
  <si>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</si>
  <si>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</si>
  <si>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</si>
  <si>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</si>
  <si>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</si>
  <si>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</si>
  <si>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</si>
  <si>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</si>
  <si>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</si>
  <si>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</si>
  <si>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</si>
  <si>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</si>
  <si>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</si>
  <si>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</si>
  <si>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</si>
  <si>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</si>
  <si>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</si>
  <si>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</si>
  <si>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</si>
  <si>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</si>
  <si>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</si>
  <si>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</si>
  <si>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</si>
  <si>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</si>
  <si>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</si>
  <si>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</si>
  <si>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</si>
  <si>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</si>
  <si>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</si>
  <si>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</si>
  <si>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</si>
  <si>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</si>
  <si>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</si>
  <si>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</si>
  <si>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</si>
  <si>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</si>
  <si>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</si>
  <si>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</si>
  <si>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</si>
  <si>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</si>
  <si>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</si>
  <si>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</si>
  <si>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</si>
  <si>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</si>
  <si>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</si>
  <si>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</si>
  <si>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</si>
  <si>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</si>
  <si>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</si>
  <si>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</si>
  <si>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</si>
  <si>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</si>
  <si>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</si>
  <si>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</si>
  <si>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</si>
  <si>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</si>
  <si>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</si>
  <si>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</si>
  <si>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</si>
  <si>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</si>
  <si>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</si>
  <si>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</si>
  <si>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</si>
  <si>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</si>
  <si>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</si>
  <si>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</si>
  <si>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</si>
  <si>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</si>
  <si>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</si>
  <si>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</si>
  <si>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</si>
  <si>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</si>
  <si>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</si>
  <si>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</si>
  <si>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</si>
  <si>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</si>
  <si>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</si>
  <si>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</si>
  <si>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</si>
  <si>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</si>
  <si>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</si>
  <si>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</si>
  <si>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</si>
  <si>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</si>
  <si>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</si>
  <si>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</si>
  <si>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</si>
  <si>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</si>
  <si>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</si>
  <si>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</si>
  <si>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</si>
  <si>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</si>
  <si>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</si>
  <si>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</si>
  <si>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</si>
  <si>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</si>
  <si>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</si>
  <si>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</si>
  <si>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</si>
  <si>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</si>
  <si>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</si>
  <si>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</si>
  <si>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</si>
  <si>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</si>
  <si>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</si>
  <si>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</si>
  <si>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</si>
  <si>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</si>
  <si>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</si>
  <si>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</si>
  <si>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</si>
  <si>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</si>
  <si>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</si>
  <si>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</si>
  <si>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</si>
  <si>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</si>
  <si>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</si>
  <si>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</si>
  <si>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</si>
  <si>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</si>
  <si>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</si>
  <si>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</si>
  <si>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</si>
  <si>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</si>
  <si>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</si>
  <si>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</si>
  <si>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</si>
  <si>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</si>
  <si>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</si>
  <si>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</si>
  <si>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</si>
  <si>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</si>
  <si>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</si>
  <si>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</si>
  <si>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</si>
  <si>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</si>
  <si>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</si>
  <si>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</si>
  <si>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</si>
  <si>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</si>
  <si>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</si>
  <si>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</si>
  <si>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</si>
  <si>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</si>
  <si>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</si>
  <si>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</si>
  <si>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</si>
  <si>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</si>
  <si>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</si>
  <si>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</si>
  <si>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</si>
  <si>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</si>
  <si>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</si>
  <si>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</si>
  <si>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</si>
  <si>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</si>
  <si>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</si>
  <si>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</si>
  <si>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</si>
  <si>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</si>
  <si>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</si>
  <si>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</si>
  <si>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</si>
  <si>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</si>
  <si>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</si>
  <si>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</si>
  <si>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</si>
  <si>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</si>
  <si>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</si>
  <si>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</si>
  <si>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</si>
  <si>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</si>
  <si>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</si>
  <si>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</si>
  <si>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</si>
  <si>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</si>
  <si>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</si>
  <si>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</si>
  <si>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</si>
  <si>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</si>
  <si>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</si>
  <si>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</si>
  <si>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</si>
  <si>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</si>
  <si>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</si>
  <si>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</si>
  <si>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</si>
  <si>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</si>
  <si>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</si>
  <si>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</si>
  <si>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</si>
  <si>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</si>
  <si>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</si>
  <si>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</si>
  <si>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</si>
  <si>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</si>
  <si>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</si>
  <si>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</si>
  <si>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</si>
  <si>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</si>
  <si>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</si>
  <si>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</si>
  <si>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</si>
  <si>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</si>
  <si>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</si>
  <si>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</si>
  <si>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</si>
  <si>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</si>
  <si>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</si>
  <si>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</si>
  <si>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</si>
  <si>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</si>
  <si>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</si>
  <si>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</si>
  <si>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</si>
  <si>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</si>
  <si>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</si>
  <si>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</si>
  <si>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</si>
  <si>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</si>
  <si>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</si>
  <si>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</si>
  <si>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</si>
  <si>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</si>
  <si>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</si>
  <si>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</si>
  <si>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</si>
  <si>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</si>
  <si>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</si>
  <si>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</si>
  <si>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</si>
  <si>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</si>
  <si>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</si>
  <si>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</si>
  <si>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</si>
  <si>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</si>
  <si>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</si>
  <si>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</si>
  <si>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</si>
  <si>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</si>
  <si>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</si>
  <si>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</si>
  <si>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</si>
  <si>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</si>
  <si>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</si>
  <si>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</si>
  <si>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</si>
  <si>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</si>
  <si>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</si>
  <si>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</si>
  <si>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</si>
  <si>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</si>
  <si>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</si>
  <si>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</si>
  <si>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</si>
  <si>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</si>
  <si>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</si>
  <si>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</si>
  <si>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</si>
  <si>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</si>
  <si>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</si>
  <si>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</si>
  <si>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</si>
  <si>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</si>
  <si>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</si>
  <si>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</si>
  <si>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</si>
  <si>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</si>
  <si>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</si>
  <si>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</si>
  <si>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</si>
  <si>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</si>
  <si>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</si>
  <si>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</si>
  <si>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</si>
  <si>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</si>
  <si>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</si>
  <si>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</si>
  <si>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</si>
  <si>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</si>
  <si>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</si>
  <si>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</si>
  <si>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</si>
  <si>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</si>
  <si>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</si>
  <si>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</si>
  <si>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</si>
  <si>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</si>
  <si>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</si>
  <si>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</si>
  <si>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</si>
  <si>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</si>
  <si>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</si>
  <si>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</si>
  <si>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</si>
  <si>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</si>
  <si>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</si>
  <si>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</si>
  <si>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</si>
  <si>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</si>
  <si>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</si>
  <si>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</si>
  <si>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</si>
  <si>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</si>
  <si>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</si>
  <si>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</si>
  <si>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</si>
  <si>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</si>
  <si>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</si>
  <si>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</si>
  <si>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</si>
  <si>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</si>
  <si>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</si>
  <si>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</si>
  <si>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</si>
  <si>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</si>
  <si>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</si>
  <si>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</si>
  <si>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</si>
  <si>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</si>
  <si>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</si>
  <si>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</si>
  <si>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</si>
  <si>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</si>
  <si>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</si>
  <si>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</si>
  <si>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</si>
  <si>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</si>
  <si>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</si>
  <si>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</si>
  <si>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</si>
  <si>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</si>
  <si>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</si>
  <si>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</si>
  <si>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</si>
  <si>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</si>
  <si>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</si>
  <si>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</si>
  <si>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</si>
  <si>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</si>
  <si>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</si>
  <si>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</si>
  <si>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</si>
  <si>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</si>
  <si>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</si>
  <si>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</si>
  <si>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</si>
  <si>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</si>
  <si>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</si>
  <si>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</si>
  <si>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</si>
  <si>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</si>
  <si>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</si>
  <si>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</si>
  <si>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</si>
  <si>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</si>
  <si>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</si>
  <si>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</si>
  <si>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</si>
  <si>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</si>
  <si>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</si>
  <si>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</si>
  <si>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</si>
  <si>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</si>
  <si>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</si>
  <si>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</si>
  <si>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</si>
  <si>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</si>
  <si>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</si>
  <si>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</si>
  <si>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</si>
  <si>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</si>
  <si>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</si>
  <si>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</si>
  <si>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</si>
  <si>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</si>
  <si>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</si>
  <si>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</si>
  <si>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</si>
  <si>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</si>
  <si>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</si>
  <si>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</si>
  <si>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</si>
  <si>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</si>
  <si>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</si>
  <si>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</si>
  <si>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</si>
  <si>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</si>
  <si>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</si>
  <si>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</si>
  <si>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</si>
  <si>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</si>
  <si>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</si>
  <si>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</si>
  <si>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</si>
  <si>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</si>
  <si>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</si>
  <si>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</si>
  <si>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</si>
  <si>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</si>
  <si>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</si>
  <si>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</si>
  <si>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</si>
  <si>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</si>
  <si>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</si>
  <si>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</si>
  <si>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</si>
  <si>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</si>
  <si>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</si>
  <si>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</si>
  <si>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</si>
  <si>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</si>
  <si>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</si>
  <si>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</si>
  <si>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</si>
  <si>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</si>
  <si>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</si>
  <si>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</si>
  <si>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</si>
  <si>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</si>
  <si>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</si>
  <si>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</si>
  <si>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</si>
  <si>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</si>
  <si>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</si>
  <si>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</si>
  <si>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</si>
  <si>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</si>
  <si>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</si>
  <si>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</si>
  <si>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</si>
  <si>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</si>
  <si>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</si>
  <si>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</si>
  <si>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</si>
  <si>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</si>
  <si>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</si>
  <si>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</si>
  <si>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</si>
  <si>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</si>
  <si>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</si>
  <si>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</si>
  <si>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</si>
  <si>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</si>
  <si>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</si>
  <si>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</si>
  <si>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</si>
  <si>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</si>
  <si>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</si>
  <si>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</si>
  <si>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</si>
  <si>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</si>
  <si>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</si>
  <si>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</si>
  <si>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</si>
  <si>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</si>
  <si>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</si>
  <si>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</si>
  <si>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</si>
  <si>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</si>
  <si>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</si>
  <si>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</si>
  <si>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</si>
  <si>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</si>
  <si>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</si>
  <si>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</si>
  <si>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</si>
  <si>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</si>
  <si>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</si>
  <si>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</si>
  <si>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</si>
  <si>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</si>
  <si>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</si>
  <si>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</si>
  <si>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</si>
  <si>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</si>
  <si>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</si>
  <si>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</si>
  <si>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</si>
  <si>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</si>
  <si>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</si>
  <si>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</si>
  <si>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</si>
  <si>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</si>
  <si>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</si>
  <si>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</si>
  <si>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</si>
  <si>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</si>
  <si>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</si>
  <si>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</si>
  <si>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</si>
  <si>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</si>
  <si>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</si>
  <si>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</si>
  <si>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</si>
  <si>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</si>
  <si>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</si>
  <si>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</si>
  <si>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</si>
  <si>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</si>
  <si>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</si>
  <si>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</si>
  <si>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</si>
  <si>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</si>
  <si>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</si>
  <si>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</si>
  <si>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</si>
  <si>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</si>
  <si>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</si>
  <si>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</si>
  <si>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</si>
  <si>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</si>
  <si>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</si>
  <si>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</si>
  <si>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</si>
  <si>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</si>
  <si>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</si>
  <si>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</si>
  <si>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</si>
  <si>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</si>
  <si>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</si>
  <si>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</si>
  <si>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</si>
  <si>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</si>
  <si>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</si>
  <si>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</si>
  <si>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</si>
  <si>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</si>
  <si>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</si>
  <si>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</si>
  <si>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</si>
  <si>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</si>
  <si>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</si>
  <si>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</si>
  <si>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</si>
  <si>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</si>
  <si>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</si>
  <si>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</si>
  <si>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</si>
  <si>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</si>
  <si>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</si>
  <si>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</si>
  <si>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</si>
  <si>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</si>
  <si>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</si>
  <si>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</si>
  <si>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</si>
  <si>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</si>
  <si>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</si>
  <si>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</si>
  <si>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</si>
  <si>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</si>
  <si>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</si>
  <si>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</si>
  <si>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</si>
  <si>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</si>
  <si>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</si>
  <si>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</si>
  <si>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</si>
  <si>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</si>
  <si>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</si>
  <si>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</si>
  <si>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</si>
  <si>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</si>
  <si>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</si>
  <si>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</si>
  <si>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</si>
  <si>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</si>
  <si>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</si>
  <si>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</si>
  <si>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</si>
  <si>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</si>
  <si>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</si>
  <si>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</si>
  <si>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</si>
  <si>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</si>
  <si>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</si>
  <si>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</si>
  <si>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</si>
  <si>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</si>
  <si>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</si>
  <si>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</si>
  <si>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</si>
  <si>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</si>
  <si>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</si>
  <si>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</si>
  <si>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</si>
  <si>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</si>
  <si>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</si>
  <si>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</si>
  <si>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</si>
  <si>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</si>
  <si>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</si>
  <si>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</si>
  <si>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</si>
  <si>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</si>
  <si>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</si>
  <si>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</si>
  <si>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</si>
  <si>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</si>
  <si>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</si>
  <si>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</si>
  <si>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</si>
  <si>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</si>
  <si>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</si>
  <si>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</si>
  <si>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</si>
  <si>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</si>
  <si>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</si>
  <si>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</si>
  <si>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</si>
  <si>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</si>
  <si>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</si>
  <si>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</si>
  <si>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</si>
  <si>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</si>
  <si>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</si>
  <si>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</si>
  <si>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</si>
  <si>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</si>
  <si>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</si>
  <si>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</si>
  <si>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</si>
  <si>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</si>
  <si>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</si>
  <si>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</si>
  <si>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</si>
  <si>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</si>
  <si>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</si>
  <si>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</si>
  <si>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</si>
  <si>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</si>
  <si>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</si>
  <si>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</si>
  <si>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</si>
  <si>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</si>
  <si>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</si>
  <si>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</si>
  <si>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</si>
  <si>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</si>
  <si>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</si>
  <si>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</si>
  <si>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</si>
  <si>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</si>
  <si>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</si>
  <si>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</si>
  <si>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</si>
  <si>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</si>
  <si>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</si>
  <si>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</si>
  <si>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</si>
  <si>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</si>
  <si>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</si>
  <si>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</si>
  <si>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</si>
  <si>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</si>
  <si>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</si>
  <si>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</si>
  <si>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</si>
  <si>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</si>
  <si>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</si>
  <si>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</si>
  <si>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</si>
  <si>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</si>
  <si>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</si>
  <si>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</si>
  <si>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</si>
  <si>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</si>
  <si>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</si>
  <si>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</si>
  <si>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</si>
  <si>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</si>
  <si>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</si>
  <si>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</si>
  <si>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</si>
  <si>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</si>
  <si>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</si>
  <si>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</si>
  <si>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</si>
  <si>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</si>
  <si>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</si>
  <si>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</si>
  <si>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</si>
  <si>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</si>
  <si>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</si>
  <si>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</si>
  <si>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</si>
  <si>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</si>
  <si>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</si>
  <si>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</si>
  <si>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</si>
  <si>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</si>
  <si>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</si>
  <si>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</si>
  <si>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</si>
  <si>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</si>
  <si>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</si>
  <si>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</si>
  <si>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</si>
  <si>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</si>
  <si>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</si>
  <si>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</si>
  <si>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</si>
  <si>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</si>
  <si>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</si>
  <si>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</si>
  <si>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</si>
  <si>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</si>
  <si>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</si>
  <si>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</si>
  <si>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</si>
  <si>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</si>
  <si>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</si>
  <si>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</si>
  <si>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</si>
  <si>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</si>
  <si>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</si>
  <si>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</si>
  <si>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</si>
  <si>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</si>
  <si>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</si>
  <si>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</si>
  <si>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</si>
  <si>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</si>
  <si>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</si>
  <si>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</si>
  <si>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</si>
  <si>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</si>
  <si>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</si>
  <si>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</si>
  <si>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</si>
  <si>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</si>
  <si>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</si>
  <si>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</si>
  <si>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</si>
  <si>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</si>
  <si>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</si>
  <si>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</si>
  <si>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</si>
  <si>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</si>
  <si>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</si>
  <si>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</si>
  <si>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</si>
  <si>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</si>
  <si>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</si>
  <si>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</si>
  <si>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</si>
  <si>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</si>
  <si>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</si>
  <si>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</si>
  <si>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</si>
  <si>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</si>
  <si>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</si>
  <si>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</si>
  <si>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</si>
  <si>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</si>
  <si>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</si>
  <si>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</si>
  <si>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</si>
  <si>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</si>
  <si>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</si>
  <si>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</si>
  <si>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</si>
  <si>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</si>
  <si>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</si>
  <si>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</si>
  <si>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</si>
  <si>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</si>
  <si>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</si>
  <si>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</si>
  <si>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</si>
  <si>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</si>
  <si>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</si>
  <si>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</si>
  <si>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</si>
  <si>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</si>
  <si>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</si>
  <si>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</si>
  <si>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</si>
  <si>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</si>
  <si>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</si>
  <si>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</si>
  <si>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</si>
  <si>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</si>
  <si>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</si>
  <si>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</si>
  <si>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</si>
  <si>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</si>
  <si>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</si>
  <si>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</si>
  <si>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</si>
  <si>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</si>
  <si>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</si>
  <si>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</si>
  <si>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</si>
  <si>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</si>
  <si>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</si>
  <si>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</si>
  <si>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</si>
  <si>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</si>
  <si>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</si>
  <si>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</si>
  <si>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</si>
  <si>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</si>
  <si>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</si>
  <si>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</si>
  <si>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</si>
  <si>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</si>
  <si>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</si>
  <si>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</si>
  <si>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</si>
  <si>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</si>
  <si>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</si>
  <si>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</si>
  <si>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</si>
  <si>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</si>
  <si>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</si>
  <si>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</si>
  <si>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</si>
  <si>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</si>
  <si>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</si>
  <si>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</si>
  <si>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</si>
  <si>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</si>
  <si>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</si>
  <si>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</si>
  <si>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</si>
  <si>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</si>
  <si>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</si>
  <si>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</si>
  <si>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</si>
  <si>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</si>
  <si>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</si>
  <si>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</si>
  <si>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</si>
  <si>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</si>
  <si>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</si>
  <si>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</si>
  <si>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</si>
  <si>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</si>
  <si>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</si>
  <si>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</si>
  <si>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</si>
  <si>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</si>
  <si>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</si>
  <si>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</si>
  <si>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</si>
  <si>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</si>
  <si>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</si>
  <si>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</si>
  <si>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</si>
  <si>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</si>
  <si>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</si>
  <si>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</si>
  <si>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</si>
  <si>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</si>
  <si>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</si>
  <si>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</si>
  <si>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</si>
  <si>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</si>
  <si>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</si>
  <si>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</si>
  <si>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</si>
  <si>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</si>
  <si>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</si>
  <si>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</si>
  <si>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</si>
  <si>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</si>
  <si>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</si>
  <si>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</si>
  <si>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</si>
  <si>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</si>
  <si>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</si>
  <si>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</si>
  <si>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</si>
  <si>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</si>
  <si>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</si>
  <si>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</si>
  <si>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</si>
  <si>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</si>
  <si>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</si>
  <si>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</si>
  <si>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</si>
  <si>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</si>
  <si>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</si>
  <si>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</si>
  <si>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</si>
  <si>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</si>
  <si>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</si>
  <si>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</si>
  <si>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</si>
  <si>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</si>
  <si>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</si>
  <si>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</si>
  <si>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</si>
  <si>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</si>
  <si>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</si>
  <si>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</si>
  <si>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</si>
  <si>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</si>
  <si>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</si>
  <si>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</si>
  <si>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</si>
  <si>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</si>
  <si>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</si>
  <si>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</si>
  <si>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</si>
  <si>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</si>
  <si>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</si>
  <si>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</si>
  <si>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</si>
  <si>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</si>
  <si>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</si>
  <si>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</si>
  <si>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</si>
  <si>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</si>
  <si>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</si>
  <si>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</si>
  <si>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</si>
  <si>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</si>
  <si>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</si>
  <si>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</si>
  <si>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</si>
  <si>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</si>
  <si>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</si>
  <si>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</si>
  <si>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</si>
  <si>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</si>
  <si>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</si>
  <si>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</si>
  <si>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</si>
  <si>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</si>
  <si>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</si>
  <si>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</si>
  <si>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</si>
  <si>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</si>
  <si>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</si>
  <si>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</si>
  <si>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</si>
  <si>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</si>
  <si>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</si>
  <si>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</si>
  <si>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</si>
  <si>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</si>
  <si>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</si>
  <si>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</si>
  <si>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</si>
  <si>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</si>
  <si>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</si>
  <si>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</si>
  <si>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</si>
  <si>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</si>
  <si>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</si>
  <si>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</si>
  <si>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</si>
  <si>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</si>
  <si>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</si>
  <si>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</si>
  <si>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</si>
  <si>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</si>
  <si>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</si>
  <si>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</si>
  <si>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</si>
  <si>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</si>
  <si>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</si>
  <si>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</si>
  <si>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</si>
  <si>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</si>
  <si>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</si>
  <si>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</si>
  <si>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</si>
  <si>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</si>
  <si>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</si>
  <si>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</si>
  <si>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</si>
  <si>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</si>
  <si>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</si>
  <si>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</si>
  <si>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</si>
  <si>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</si>
  <si>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</si>
  <si>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</si>
  <si>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</si>
  <si>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</si>
  <si>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</si>
  <si>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</si>
  <si>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</si>
  <si>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</si>
  <si>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</si>
  <si>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</si>
  <si>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</si>
  <si>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</si>
  <si>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</si>
  <si>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</si>
  <si>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</si>
  <si>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</si>
  <si>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</si>
  <si>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</si>
  <si>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</si>
  <si>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</si>
  <si>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</si>
  <si>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</si>
  <si>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</si>
  <si>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</si>
  <si>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</si>
  <si>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</si>
  <si>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</si>
  <si>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</si>
  <si>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</si>
  <si>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</si>
  <si>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</si>
  <si>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</si>
  <si>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</si>
  <si>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</si>
  <si>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</si>
  <si>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</si>
  <si>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</si>
  <si>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</si>
  <si>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</si>
  <si>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</si>
  <si>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</si>
  <si>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</si>
  <si>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</si>
  <si>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</si>
  <si>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</si>
  <si>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</si>
  <si>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</si>
  <si>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</si>
  <si>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</si>
  <si>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</si>
  <si>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</si>
  <si>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</si>
  <si>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</si>
  <si>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</si>
  <si>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</si>
  <si>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</si>
  <si>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</si>
  <si>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</si>
  <si>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</si>
  <si>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</si>
  <si>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</si>
  <si>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</si>
  <si>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</si>
  <si>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</si>
  <si>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</si>
  <si>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</si>
  <si>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</si>
  <si>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</si>
  <si>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</si>
  <si>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</si>
  <si>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</si>
  <si>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</si>
  <si>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</si>
  <si>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</si>
  <si>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</si>
  <si>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</si>
  <si>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</si>
  <si>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</si>
  <si>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</si>
  <si>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</si>
  <si>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</si>
  <si>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</si>
  <si>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</si>
  <si>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</si>
  <si>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</si>
  <si>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</si>
  <si>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</si>
  <si>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</si>
  <si>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</si>
  <si>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</si>
  <si>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</si>
  <si>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</si>
  <si>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</si>
  <si>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</si>
  <si>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</si>
  <si>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</si>
  <si>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</si>
  <si>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</si>
  <si>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</si>
  <si>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</si>
  <si>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</si>
  <si>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</si>
  <si>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</si>
  <si>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</si>
  <si>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</si>
  <si>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</si>
  <si>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</si>
  <si>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</si>
  <si>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</si>
  <si>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</si>
  <si>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</si>
  <si>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</si>
  <si>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</si>
  <si>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</si>
  <si>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</si>
  <si>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</si>
  <si>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</si>
  <si>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</si>
  <si>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</si>
  <si>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</si>
  <si>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</si>
  <si>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</si>
  <si>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</si>
  <si>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</si>
  <si>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</si>
  <si>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</si>
  <si>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</si>
  <si>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</si>
  <si>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</si>
  <si>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</si>
  <si>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</si>
  <si>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</si>
  <si>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</si>
  <si>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</si>
  <si>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</si>
  <si>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</si>
  <si>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</si>
  <si>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</si>
  <si>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</si>
  <si>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</si>
  <si>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</si>
  <si>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</si>
  <si>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</si>
  <si>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</si>
  <si>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</si>
  <si>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</si>
  <si>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</si>
  <si>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</si>
  <si>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</si>
  <si>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</si>
  <si>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</si>
  <si>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</si>
  <si>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</si>
  <si>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</si>
  <si>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</si>
  <si>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</si>
  <si>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</si>
  <si>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</si>
  <si>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</si>
  <si>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</si>
  <si>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</si>
  <si>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</si>
  <si>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</si>
  <si>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</si>
  <si>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</si>
  <si>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</si>
  <si>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</si>
  <si>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</si>
  <si>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</si>
  <si>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</si>
  <si>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</si>
  <si>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</si>
  <si>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</si>
  <si>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</si>
  <si>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</si>
  <si>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</si>
  <si>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</si>
  <si>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</si>
  <si>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</si>
  <si>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</si>
  <si>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</si>
  <si>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</si>
  <si>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</si>
  <si>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</si>
  <si>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</si>
  <si>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</si>
  <si>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</si>
  <si>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</si>
  <si>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</si>
  <si>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</si>
  <si>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</si>
  <si>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</si>
  <si>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</si>
  <si>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</si>
  <si>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</si>
  <si>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</si>
  <si>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</si>
  <si>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</si>
  <si>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</si>
  <si>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</si>
  <si>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</si>
  <si>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</si>
  <si>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</si>
  <si>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</si>
  <si>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</si>
  <si>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</si>
  <si>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</si>
  <si>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</si>
  <si>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</si>
  <si>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</si>
  <si>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</si>
  <si>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</si>
  <si>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</si>
  <si>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</si>
  <si>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</si>
  <si>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</si>
  <si>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</si>
  <si>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</si>
  <si>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</si>
  <si>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</si>
  <si>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</si>
  <si>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</si>
  <si>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</si>
  <si>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</si>
  <si>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</si>
  <si>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</si>
  <si>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</si>
  <si>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</si>
  <si>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</si>
  <si>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</si>
  <si>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</si>
  <si>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</si>
  <si>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</si>
  <si>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</si>
  <si>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</si>
  <si>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</si>
  <si>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</si>
  <si>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</si>
  <si>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</si>
  <si>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</si>
  <si>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</si>
  <si>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</si>
  <si>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</si>
  <si>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</si>
  <si>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</si>
  <si>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</si>
  <si>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</si>
  <si>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</si>
  <si>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</si>
  <si>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</si>
  <si>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</si>
  <si>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</si>
  <si>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</si>
  <si>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</si>
  <si>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</si>
  <si>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</si>
  <si>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</si>
  <si>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</si>
  <si>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</si>
  <si>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</si>
  <si>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</si>
  <si>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</si>
  <si>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</si>
  <si>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</si>
  <si>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</si>
  <si>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</si>
  <si>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</si>
  <si>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</si>
  <si>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</si>
  <si>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</si>
  <si>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</si>
  <si>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</si>
  <si>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</si>
  <si>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</si>
  <si>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</si>
  <si>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</si>
  <si>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</si>
  <si>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</si>
  <si>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</si>
  <si>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</si>
  <si>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</si>
  <si>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</si>
  <si>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</si>
  <si>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</si>
  <si>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</si>
  <si>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</si>
  <si>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</si>
  <si>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</si>
  <si>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</si>
  <si>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</si>
  <si>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</si>
  <si>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</si>
  <si>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</si>
  <si>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</si>
  <si>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</si>
  <si>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</si>
  <si>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</si>
  <si>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</si>
  <si>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</si>
  <si>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</si>
  <si>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</si>
  <si>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</si>
  <si>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</si>
  <si>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</si>
  <si>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</si>
  <si>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</si>
  <si>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</si>
  <si>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</si>
  <si>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</si>
  <si>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</si>
  <si>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</si>
  <si>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</si>
  <si>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</si>
  <si>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</si>
  <si>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</si>
  <si>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</si>
  <si>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</si>
  <si>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</si>
  <si>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</si>
  <si>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</si>
  <si>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</si>
  <si>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</si>
  <si>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</si>
  <si>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</si>
  <si>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</si>
  <si>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</si>
  <si>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</si>
  <si>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</si>
  <si>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</si>
  <si>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</si>
  <si>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</si>
  <si>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</si>
  <si>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</si>
  <si>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</si>
  <si>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</si>
  <si>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</si>
  <si>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</si>
  <si>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</si>
  <si>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</si>
  <si>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</si>
  <si>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</si>
  <si>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</si>
  <si>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</si>
  <si>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</si>
  <si>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</si>
  <si>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</si>
  <si>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</si>
  <si>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</si>
  <si>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</si>
  <si>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</si>
  <si>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</si>
  <si>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</si>
  <si>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</si>
  <si>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</si>
  <si>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</si>
  <si>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</si>
  <si>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</si>
  <si>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</si>
  <si>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</si>
  <si>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</si>
  <si>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</si>
  <si>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</si>
  <si>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</si>
  <si>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</si>
  <si>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</si>
  <si>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</si>
  <si>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</si>
  <si>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</si>
  <si>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</si>
  <si>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</si>
  <si>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</si>
  <si>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</si>
  <si>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</si>
  <si>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</si>
  <si>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</si>
  <si>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</si>
  <si>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</si>
  <si>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</si>
  <si>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</si>
  <si>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</si>
  <si>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</si>
  <si>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</si>
  <si>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</si>
  <si>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</si>
  <si>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</si>
  <si>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</si>
  <si>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</si>
  <si>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</si>
  <si>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</si>
  <si>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</si>
  <si>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</si>
  <si>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</si>
  <si>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</si>
  <si>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</si>
  <si>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</si>
  <si>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</si>
  <si>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</si>
  <si>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</si>
  <si>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</si>
  <si>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</si>
  <si>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</si>
  <si>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</si>
  <si>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</si>
  <si>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</si>
  <si>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</si>
  <si>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</si>
  <si>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</si>
  <si>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</si>
  <si>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</si>
  <si>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</si>
  <si>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</si>
  <si>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</si>
  <si>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</si>
  <si>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</si>
  <si>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</si>
  <si>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</si>
  <si>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</si>
  <si>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</si>
  <si>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</si>
  <si>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</si>
  <si>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</si>
  <si>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</si>
  <si>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</si>
  <si>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</si>
  <si>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</si>
  <si>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</si>
  <si>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</si>
  <si>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</si>
  <si>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</si>
  <si>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</si>
  <si>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</si>
  <si>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</si>
  <si>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</si>
  <si>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</si>
  <si>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</si>
  <si>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</si>
  <si>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</si>
  <si>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</si>
  <si>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</si>
  <si>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</si>
  <si>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</si>
  <si>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</si>
  <si>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</si>
  <si>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</si>
  <si>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</si>
  <si>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</si>
  <si>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</si>
  <si>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</si>
  <si>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</si>
  <si>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</si>
  <si>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</si>
  <si>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</si>
  <si>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</si>
  <si>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</si>
  <si>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</si>
  <si>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</si>
  <si>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</si>
  <si>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</si>
  <si>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</si>
  <si>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</si>
  <si>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</si>
  <si>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</si>
  <si>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</si>
  <si>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</si>
  <si>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</si>
  <si>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</si>
  <si>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</si>
  <si>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</si>
  <si>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</si>
  <si>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</si>
  <si>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</si>
  <si>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</si>
  <si>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</si>
  <si>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</si>
  <si>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</si>
  <si>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</si>
  <si>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</si>
  <si>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</si>
  <si>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</si>
  <si>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</si>
  <si>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</si>
  <si>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</si>
  <si>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</si>
  <si>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</si>
  <si>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</si>
  <si>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</si>
  <si>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</si>
  <si>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</si>
  <si>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</si>
  <si>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</si>
  <si>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</si>
  <si>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</si>
  <si>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</si>
  <si>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</si>
  <si>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</si>
  <si>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</si>
  <si>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</si>
  <si>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</si>
  <si>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</si>
  <si>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</si>
  <si>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</si>
  <si>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</si>
  <si>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</si>
  <si>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</si>
  <si>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</si>
  <si>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</si>
  <si>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</si>
  <si>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</si>
  <si>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</si>
  <si>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</si>
  <si>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</si>
  <si>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</si>
  <si>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</si>
  <si>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</si>
  <si>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</si>
  <si>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</si>
  <si>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</si>
  <si>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</si>
  <si>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</si>
  <si>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</si>
  <si>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</si>
  <si>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</si>
  <si>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</si>
  <si>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</si>
  <si>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</si>
  <si>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</si>
  <si>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</si>
  <si>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</si>
  <si>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</si>
  <si>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</si>
  <si>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</si>
  <si>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</si>
  <si>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</si>
  <si>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</si>
  <si>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</si>
  <si>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</si>
  <si>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</si>
  <si>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</si>
  <si>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</si>
  <si>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</si>
  <si>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</si>
  <si>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</si>
  <si>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</si>
  <si>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</si>
  <si>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</si>
  <si>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</si>
  <si>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</si>
  <si>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</si>
  <si>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</si>
  <si>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</si>
  <si>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</si>
  <si>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</si>
  <si>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</si>
  <si>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</si>
  <si>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</si>
  <si>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</si>
  <si>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</si>
  <si>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</si>
  <si>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</si>
  <si>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</si>
  <si>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</si>
  <si>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</si>
  <si>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</si>
  <si>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</si>
  <si>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</si>
  <si>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</si>
  <si>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</si>
  <si>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</si>
  <si>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</si>
  <si>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</si>
  <si>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</si>
  <si>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</si>
  <si>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</si>
  <si>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</si>
  <si>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</si>
  <si>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</si>
  <si>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</si>
  <si>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</si>
  <si>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</si>
  <si>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</si>
  <si>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</si>
  <si>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</si>
  <si>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</si>
  <si>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</si>
  <si>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</si>
  <si>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</si>
  <si>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</si>
  <si>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</si>
  <si>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</si>
  <si>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</si>
  <si>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</si>
  <si>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</si>
  <si>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</si>
  <si>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</si>
  <si>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</si>
  <si>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</si>
  <si>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</si>
  <si>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</si>
  <si>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</si>
  <si>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</si>
  <si>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</si>
  <si>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</si>
  <si>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</si>
  <si>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</si>
  <si>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</si>
  <si>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</si>
  <si>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</si>
  <si>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</si>
  <si>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</si>
  <si>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</si>
  <si>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</si>
  <si>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</si>
  <si>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</si>
  <si>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</si>
  <si>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</si>
  <si>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</si>
  <si>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</si>
  <si>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</si>
  <si>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</si>
  <si>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</si>
  <si>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</si>
  <si>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</si>
  <si>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</si>
  <si>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</si>
  <si>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</si>
  <si>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</si>
  <si>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</si>
  <si>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</si>
  <si>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</si>
  <si>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</si>
  <si>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</si>
  <si>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</si>
  <si>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</si>
  <si>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</si>
  <si>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</si>
  <si>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</si>
  <si>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</si>
  <si>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</si>
  <si>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</si>
  <si>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</si>
  <si>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</si>
  <si>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</si>
  <si>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</si>
  <si>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</si>
  <si>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</si>
  <si>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</si>
  <si>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</si>
  <si>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</si>
  <si>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</si>
  <si>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</si>
  <si>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</si>
  <si>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</si>
  <si>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</si>
  <si>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</si>
  <si>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</si>
  <si>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</si>
  <si>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</si>
  <si>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</si>
  <si>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</si>
  <si>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</si>
  <si>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</si>
  <si>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</si>
  <si>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</si>
  <si>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</si>
  <si>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</si>
  <si>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</si>
  <si>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</si>
  <si>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</si>
  <si>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</si>
  <si>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</si>
  <si>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</si>
  <si>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</si>
  <si>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</si>
  <si>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</si>
  <si>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</si>
  <si>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</si>
  <si>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</si>
  <si>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</si>
  <si>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</si>
  <si>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</si>
  <si>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</si>
  <si>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</si>
  <si>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</si>
  <si>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</si>
  <si>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</si>
  <si>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</si>
  <si>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</si>
  <si>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</si>
  <si>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</si>
  <si>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</si>
  <si>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</si>
  <si>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</si>
  <si>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</si>
  <si>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</si>
  <si>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</si>
  <si>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</si>
  <si>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</si>
  <si>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</si>
  <si>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</si>
  <si>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</si>
  <si>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</si>
  <si>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</si>
  <si>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</si>
  <si>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</si>
  <si>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</si>
  <si>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</si>
  <si>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</si>
  <si>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</si>
  <si>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</si>
  <si>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</si>
  <si>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</si>
  <si>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</si>
  <si>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</si>
  <si>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</si>
  <si>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</si>
  <si>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</si>
  <si>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</si>
  <si>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</si>
  <si>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</si>
  <si>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</si>
  <si>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</si>
  <si>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</si>
  <si>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</si>
  <si>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</si>
  <si>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</si>
  <si>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</si>
  <si>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</si>
  <si>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</si>
  <si>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</si>
  <si>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</si>
  <si>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</si>
  <si>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</si>
  <si>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</si>
  <si>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</si>
  <si>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</si>
  <si>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</si>
  <si>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</si>
  <si>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</si>
  <si>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</si>
  <si>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</si>
  <si>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</si>
  <si>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</si>
  <si>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</si>
  <si>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</si>
  <si>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</si>
  <si>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</si>
  <si>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</si>
  <si>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</si>
  <si>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</si>
  <si>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</si>
  <si>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</si>
  <si>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</si>
  <si>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</si>
  <si>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</si>
  <si>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</si>
  <si>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</si>
  <si>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</si>
  <si>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</si>
  <si>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</si>
  <si>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</si>
  <si>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</si>
  <si>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</si>
  <si>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</si>
  <si>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</si>
  <si>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</si>
  <si>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</si>
  <si>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</si>
  <si>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</si>
  <si>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</si>
  <si>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</si>
  <si>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</si>
  <si>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</si>
  <si>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</si>
  <si>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</si>
  <si>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</si>
  <si>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</si>
  <si>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</si>
  <si>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</si>
  <si>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</si>
  <si>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</si>
  <si>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</si>
  <si>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</si>
  <si>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</si>
  <si>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</si>
  <si>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</si>
  <si>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</si>
  <si>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</si>
  <si>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</si>
  <si>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</si>
  <si>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</si>
  <si>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</si>
  <si>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</si>
  <si>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</si>
  <si>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</si>
  <si>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</si>
  <si>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</si>
  <si>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</si>
  <si>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</si>
  <si>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</si>
  <si>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</si>
  <si>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</si>
  <si>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</si>
  <si>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</si>
  <si>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</si>
  <si>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</si>
  <si>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</si>
  <si>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</si>
  <si>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</si>
  <si>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</si>
  <si>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</si>
  <si>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</si>
  <si>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</si>
  <si>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</si>
  <si>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</si>
  <si>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</si>
  <si>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</si>
  <si>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</si>
  <si>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</si>
  <si>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</si>
  <si>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</si>
  <si>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</si>
  <si>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</si>
  <si>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</si>
  <si>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</si>
  <si>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</si>
  <si>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</si>
  <si>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</si>
  <si>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</si>
  <si>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</si>
  <si>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</si>
  <si>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</si>
  <si>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</si>
  <si>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</si>
  <si>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</si>
  <si>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</si>
  <si>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</si>
  <si>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</si>
  <si>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</si>
  <si>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</si>
  <si>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</si>
  <si>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</si>
  <si>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</si>
  <si>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</si>
  <si>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</si>
  <si>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</si>
  <si>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</si>
  <si>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</si>
  <si>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</si>
  <si>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</si>
  <si>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</si>
  <si>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</si>
  <si>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</si>
  <si>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</si>
  <si>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</si>
  <si>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</si>
  <si>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</si>
  <si>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</si>
  <si>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</si>
  <si>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</si>
  <si>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</si>
  <si>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</si>
  <si>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</si>
  <si>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</si>
  <si>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</si>
  <si>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</si>
  <si>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</si>
  <si>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</si>
  <si>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</si>
  <si>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</si>
  <si>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</si>
  <si>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</si>
  <si>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</si>
  <si>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</si>
  <si>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</si>
  <si>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</si>
  <si>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</si>
  <si>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</si>
  <si>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</si>
  <si>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</si>
  <si>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</si>
  <si>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</si>
  <si>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</si>
  <si>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</si>
  <si>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</si>
  <si>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</si>
  <si>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</si>
  <si>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</si>
  <si>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</si>
  <si>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</si>
  <si>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</si>
  <si>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</si>
  <si>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</si>
  <si>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</si>
  <si>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</si>
  <si>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</si>
  <si>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</si>
  <si>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</si>
  <si>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</si>
  <si>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</si>
  <si>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</si>
  <si>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</si>
  <si>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</si>
  <si>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</si>
  <si>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</si>
  <si>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</si>
  <si>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</si>
  <si>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</si>
  <si>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</si>
  <si>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</si>
  <si>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</si>
  <si>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</si>
  <si>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</si>
  <si>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</si>
  <si>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</si>
  <si>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</si>
  <si>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</si>
  <si>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</si>
  <si>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</si>
  <si>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</si>
  <si>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</si>
  <si>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</si>
  <si>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</si>
  <si>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</si>
  <si>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</si>
  <si>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</si>
  <si>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</si>
  <si>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</si>
  <si>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</si>
  <si>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</si>
  <si>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</si>
  <si>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</si>
  <si>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</si>
  <si>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</si>
  <si>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</si>
  <si>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</si>
  <si>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</si>
  <si>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</si>
  <si>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</si>
  <si>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</si>
  <si>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</si>
  <si>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</si>
  <si>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</si>
  <si>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</si>
  <si>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</si>
  <si>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</si>
  <si>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</si>
  <si>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</si>
  <si>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</si>
  <si>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</si>
  <si>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</si>
  <si>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</si>
  <si>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</si>
  <si>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</si>
  <si>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</si>
  <si>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</si>
  <si>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</si>
  <si>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</si>
  <si>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</si>
  <si>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</si>
  <si>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</si>
  <si>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</si>
  <si>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</si>
  <si>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</si>
  <si>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</si>
  <si>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</si>
  <si>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</si>
  <si>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</si>
  <si>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</si>
  <si>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</si>
  <si>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</si>
  <si>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</si>
  <si>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</si>
  <si>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</si>
  <si>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</si>
  <si>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</si>
  <si>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</si>
  <si>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</si>
  <si>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</si>
  <si>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</si>
  <si>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</si>
  <si>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</si>
  <si>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</si>
  <si>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</si>
  <si>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</si>
  <si>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</si>
  <si>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</si>
  <si>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</si>
  <si>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</si>
  <si>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</si>
  <si>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</si>
  <si>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</si>
  <si>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</si>
  <si>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</si>
  <si>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</si>
  <si>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</si>
  <si>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</si>
  <si>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</si>
  <si>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</si>
  <si>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</si>
  <si>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</si>
  <si>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</si>
  <si>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</si>
  <si>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</si>
  <si>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</si>
  <si>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</si>
  <si>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</si>
  <si>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</si>
  <si>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</si>
  <si>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</si>
  <si>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</si>
  <si>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</si>
  <si>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</si>
  <si>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</si>
  <si>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</si>
  <si>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</si>
  <si>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</si>
  <si>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</si>
  <si>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</si>
  <si>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</si>
  <si>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</si>
  <si>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</si>
  <si>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</si>
  <si>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</si>
  <si>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</si>
  <si>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</si>
  <si>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</si>
  <si>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</si>
  <si>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</si>
  <si>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</si>
  <si>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</si>
  <si>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</si>
  <si>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</si>
  <si>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</si>
  <si>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</si>
  <si>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</si>
  <si>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</si>
  <si>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</si>
  <si>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</si>
  <si>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</si>
  <si>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</si>
  <si>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</si>
  <si>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</si>
  <si>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</si>
  <si>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</si>
  <si>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</si>
  <si>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</si>
  <si>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</si>
  <si>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</si>
  <si>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</si>
  <si>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</si>
  <si>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</si>
  <si>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</si>
  <si>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</si>
  <si>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</si>
  <si>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</si>
  <si>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</si>
  <si>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</si>
  <si>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</si>
  <si>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</si>
  <si>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</si>
  <si>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</si>
  <si>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</si>
  <si>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</si>
  <si>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</si>
  <si>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</si>
  <si>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</si>
  <si>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</si>
  <si>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</si>
  <si>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</si>
  <si>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</si>
  <si>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</si>
  <si>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</si>
  <si>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</si>
  <si>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</si>
  <si>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</si>
  <si>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</si>
  <si>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</si>
  <si>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</si>
  <si>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</si>
  <si>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</si>
  <si>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</si>
  <si>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</si>
  <si>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</si>
  <si>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</si>
  <si>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</si>
  <si>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</si>
  <si>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</si>
  <si>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</si>
  <si>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</si>
  <si>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</si>
  <si>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</si>
  <si>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</si>
  <si>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</si>
  <si>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</si>
  <si>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</si>
  <si>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</si>
  <si>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</si>
  <si>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</si>
  <si>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</si>
  <si>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</si>
  <si>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</si>
  <si>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</si>
  <si>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</si>
  <si>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</si>
  <si>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</si>
  <si>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</si>
  <si>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</si>
  <si>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</si>
  <si>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</si>
  <si>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</si>
  <si>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</si>
  <si>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</si>
  <si>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</si>
  <si>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</si>
  <si>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</si>
  <si>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</si>
  <si>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</si>
  <si>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</si>
  <si>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</si>
  <si>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</si>
  <si>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</si>
  <si>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</si>
  <si>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</si>
  <si>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</si>
  <si>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</si>
  <si>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</si>
  <si>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</si>
  <si>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</si>
  <si>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</si>
  <si>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</si>
  <si>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</si>
  <si>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</si>
  <si>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</si>
  <si>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</si>
  <si>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</si>
  <si>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</si>
  <si>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</si>
  <si>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</si>
  <si>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</si>
  <si>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</si>
  <si>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</si>
  <si>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</si>
  <si>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</si>
  <si>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</si>
  <si>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</si>
  <si>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</si>
  <si>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</si>
  <si>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</si>
  <si>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</si>
  <si>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</si>
  <si>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</si>
  <si>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</si>
  <si>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</si>
  <si>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</si>
  <si>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</si>
  <si>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</si>
  <si>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</si>
  <si>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</si>
  <si>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</si>
  <si>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</si>
  <si>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</si>
  <si>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</si>
  <si>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</si>
  <si>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</si>
  <si>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</si>
  <si>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</si>
  <si>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</si>
  <si>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</si>
  <si>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</si>
  <si>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</si>
  <si>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</si>
  <si>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</si>
  <si>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</si>
  <si>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</si>
  <si>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</si>
  <si>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</si>
  <si>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</si>
  <si>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</si>
  <si>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</si>
  <si>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</si>
  <si>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</si>
  <si>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</si>
  <si>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</si>
  <si>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</si>
  <si>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</si>
  <si>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</si>
  <si>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</si>
  <si>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</si>
  <si>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</si>
  <si>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</si>
  <si>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</si>
  <si>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</si>
  <si>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</si>
  <si>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</si>
  <si>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</si>
  <si>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</si>
  <si>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</si>
  <si>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</si>
  <si>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</si>
  <si>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</si>
  <si>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</si>
  <si>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</si>
  <si>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</si>
  <si>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</si>
  <si>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</si>
  <si>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</si>
  <si>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</si>
  <si>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</si>
  <si>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</si>
  <si>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</si>
  <si>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</si>
  <si>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</si>
  <si>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</si>
  <si>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</si>
  <si>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</si>
  <si>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</si>
  <si>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</si>
  <si>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</si>
  <si>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</si>
  <si>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</si>
  <si>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</si>
  <si>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</si>
  <si>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</si>
  <si>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</si>
  <si>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</si>
  <si>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</si>
  <si>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</si>
  <si>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</si>
  <si>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</si>
  <si>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</si>
  <si>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</si>
  <si>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</si>
  <si>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</si>
  <si>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</si>
  <si>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</si>
  <si>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</si>
  <si>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</si>
  <si>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</si>
  <si>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</si>
  <si>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</si>
  <si>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</si>
  <si>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</si>
  <si>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</si>
  <si>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</si>
  <si>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</si>
  <si>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</si>
  <si>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</si>
  <si>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</si>
  <si>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</si>
  <si>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</si>
  <si>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</si>
  <si>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</si>
  <si>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</si>
  <si>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</si>
  <si>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</si>
  <si>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</si>
  <si>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</si>
  <si>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</si>
  <si>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</si>
  <si>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</si>
  <si>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</si>
  <si>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</si>
  <si>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</si>
  <si>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</si>
  <si>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</si>
  <si>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</si>
  <si>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</si>
  <si>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</si>
  <si>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</si>
  <si>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</si>
  <si>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</si>
  <si>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</si>
  <si>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</si>
  <si>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</si>
  <si>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</si>
  <si>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</si>
  <si>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</si>
  <si>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</si>
  <si>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</si>
  <si>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</si>
  <si>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</si>
  <si>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</si>
  <si>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</si>
  <si>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</si>
  <si>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</si>
  <si>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</si>
  <si>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</si>
  <si>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</si>
  <si>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</si>
  <si>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</si>
  <si>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</si>
  <si>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</si>
  <si>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</si>
  <si>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</si>
  <si>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</si>
  <si>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</si>
  <si>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</si>
  <si>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</si>
  <si>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</si>
  <si>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</si>
  <si>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</si>
  <si>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</si>
  <si>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</si>
  <si>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</si>
  <si>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</si>
  <si>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</si>
  <si>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</si>
  <si>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</si>
  <si>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</si>
  <si>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</si>
  <si>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</si>
  <si>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</si>
  <si>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</si>
  <si>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</si>
  <si>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</si>
  <si>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</si>
  <si>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</si>
  <si>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</si>
  <si>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</si>
  <si>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</si>
  <si>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</si>
  <si>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</si>
  <si>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</si>
  <si>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</si>
  <si>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</si>
  <si>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</si>
  <si>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</si>
  <si>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</si>
  <si>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</si>
  <si>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</si>
  <si>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</si>
  <si>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</si>
  <si>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</si>
  <si>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</si>
  <si>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</si>
  <si>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</si>
  <si>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</si>
  <si>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</si>
  <si>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</si>
  <si>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</si>
  <si>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</si>
  <si>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</si>
  <si>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</si>
  <si>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</si>
  <si>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</si>
  <si>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</si>
  <si>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</si>
  <si>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</si>
  <si>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</si>
  <si>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</si>
  <si>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</si>
  <si>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</si>
  <si>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</si>
  <si>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</si>
  <si>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</si>
  <si>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</si>
  <si>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</si>
  <si>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</si>
  <si>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</si>
  <si>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</si>
  <si>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</si>
  <si>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</si>
  <si>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</si>
  <si>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</si>
  <si>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</si>
  <si>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</si>
  <si>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</si>
  <si>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</si>
  <si>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</si>
  <si>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</si>
  <si>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</si>
  <si>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</si>
  <si>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</si>
  <si>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</si>
  <si>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</si>
  <si>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</si>
  <si>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</si>
  <si>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</si>
  <si>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</si>
  <si>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</si>
  <si>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</si>
  <si>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</si>
  <si>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</si>
  <si>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</si>
  <si>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</si>
  <si>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</si>
  <si>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</si>
  <si>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</si>
  <si>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</si>
  <si>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</si>
  <si>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</si>
  <si>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</si>
  <si>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</si>
  <si>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</si>
  <si>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</si>
  <si>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</si>
  <si>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</si>
  <si>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</si>
  <si>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</si>
  <si>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</si>
  <si>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</si>
  <si>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</si>
  <si>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</si>
  <si>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</si>
  <si>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</si>
  <si>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</si>
  <si>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</si>
  <si>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</si>
  <si>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</si>
  <si>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</si>
  <si>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</si>
  <si>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</si>
  <si>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</si>
  <si>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</si>
  <si>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</si>
  <si>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</si>
  <si>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</si>
  <si>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</si>
  <si>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</si>
  <si>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</si>
  <si>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</si>
  <si>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</si>
  <si>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</si>
  <si>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</si>
  <si>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</si>
  <si>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</si>
  <si>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</si>
  <si>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</si>
  <si>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</si>
  <si>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</si>
  <si>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</si>
  <si>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</si>
  <si>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</si>
  <si>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</si>
  <si>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</si>
  <si>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</si>
  <si>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</si>
  <si>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</si>
  <si>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</si>
  <si>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</si>
  <si>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</si>
  <si>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</si>
  <si>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</si>
  <si>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</si>
  <si>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</si>
  <si>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</si>
  <si>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</si>
  <si>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</si>
  <si>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</si>
  <si>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</si>
  <si>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</si>
  <si>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</si>
  <si>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</si>
  <si>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</si>
  <si>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</si>
  <si>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</si>
  <si>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</si>
  <si>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</si>
  <si>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</si>
  <si>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</si>
  <si>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</si>
  <si>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</si>
  <si>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</si>
  <si>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</si>
  <si>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</si>
  <si>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</si>
  <si>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</si>
  <si>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</si>
  <si>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</si>
  <si>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</si>
  <si>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</si>
  <si>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</si>
  <si>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</si>
  <si>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</si>
  <si>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</si>
  <si>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</si>
  <si>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</si>
  <si>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</si>
  <si>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</si>
  <si>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</si>
  <si>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</si>
  <si>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</si>
  <si>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</si>
  <si>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</si>
  <si>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</si>
  <si>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</si>
  <si>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</si>
  <si>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</si>
  <si>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</si>
  <si>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</si>
  <si>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</si>
  <si>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</si>
  <si>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</si>
  <si>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</si>
  <si>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</si>
  <si>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</si>
  <si>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</si>
  <si>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</si>
  <si>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</si>
  <si>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</si>
  <si>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</si>
  <si>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</si>
  <si>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</si>
  <si>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</si>
  <si>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</si>
  <si>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</si>
  <si>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</si>
  <si>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</si>
  <si>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</si>
  <si>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</si>
  <si>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</si>
  <si>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</si>
  <si>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</si>
  <si>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</si>
  <si>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</si>
  <si>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</si>
  <si>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</si>
  <si>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</si>
  <si>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</si>
  <si>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</si>
  <si>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</si>
  <si>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</si>
  <si>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</si>
  <si>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</si>
  <si>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</si>
  <si>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</si>
  <si>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</si>
  <si>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</si>
  <si>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</si>
  <si>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</si>
  <si>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</si>
  <si>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</si>
  <si>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</si>
  <si>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</si>
  <si>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</si>
  <si>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</si>
  <si>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</si>
  <si>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</si>
  <si>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</si>
  <si>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</si>
  <si>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</si>
  <si>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</si>
  <si>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</si>
  <si>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</si>
  <si>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</si>
  <si>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</si>
  <si>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</si>
  <si>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</si>
  <si>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</si>
  <si>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</si>
  <si>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</si>
  <si>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</si>
  <si>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</si>
  <si>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</si>
  <si>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</si>
  <si>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</si>
  <si>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</si>
  <si>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</si>
  <si>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</si>
  <si>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</si>
  <si>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</si>
  <si>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</si>
  <si>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</si>
  <si>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</si>
  <si>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</si>
  <si>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</si>
  <si>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</si>
  <si>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</si>
  <si>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</si>
  <si>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</si>
  <si>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</si>
  <si>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</si>
  <si>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</si>
  <si>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</si>
  <si>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</si>
  <si>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</si>
  <si>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</si>
  <si>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</si>
  <si>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</si>
  <si>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</si>
  <si>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</si>
  <si>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</si>
  <si>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</si>
  <si>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</si>
  <si>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</si>
  <si>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</si>
  <si>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</si>
  <si>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</si>
  <si>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</si>
  <si>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</si>
  <si>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</si>
  <si>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</si>
  <si>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</si>
  <si>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</si>
  <si>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</si>
  <si>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</si>
  <si>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</si>
  <si>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</si>
  <si>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</si>
  <si>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</si>
  <si>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</si>
  <si>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</si>
  <si>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</si>
  <si>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</si>
  <si>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</si>
  <si>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</si>
  <si>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</si>
  <si>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</si>
  <si>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</si>
  <si>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</si>
  <si>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</si>
  <si>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</si>
  <si>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</si>
  <si>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</si>
  <si>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</si>
  <si>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</si>
  <si>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</si>
  <si>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</si>
  <si>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</si>
  <si>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</si>
  <si>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</si>
  <si>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</si>
  <si>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</si>
  <si>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</si>
  <si>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</si>
  <si>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</si>
  <si>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</si>
  <si>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</si>
  <si>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</si>
  <si>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</si>
  <si>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</si>
  <si>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</si>
  <si>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</si>
  <si>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</si>
  <si>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</si>
  <si>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</si>
  <si>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</si>
  <si>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</si>
  <si>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</si>
  <si>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</si>
  <si>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</si>
  <si>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</si>
  <si>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</si>
  <si>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</si>
  <si>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</si>
  <si>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</si>
  <si>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</si>
  <si>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</si>
  <si>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</si>
  <si>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</si>
  <si>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</si>
  <si>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</si>
  <si>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</si>
  <si>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</si>
  <si>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</si>
  <si>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</si>
  <si>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</si>
  <si>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</si>
  <si>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</si>
  <si>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</si>
  <si>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</si>
  <si>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</si>
  <si>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</si>
  <si>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</si>
  <si>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</si>
  <si>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</si>
  <si>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</si>
  <si>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</si>
  <si>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</si>
  <si>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</si>
  <si>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</si>
  <si>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</si>
  <si>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</si>
  <si>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</si>
  <si>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</si>
  <si>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</si>
  <si>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</si>
  <si>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</si>
  <si>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</si>
  <si>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</si>
  <si>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</si>
  <si>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</si>
  <si>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</si>
  <si>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</si>
  <si>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</si>
  <si>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</si>
  <si>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</si>
  <si>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</si>
  <si>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</si>
  <si>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</si>
  <si>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</si>
  <si>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</si>
  <si>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</si>
  <si>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</si>
  <si>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</si>
  <si>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</si>
  <si>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</si>
  <si>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</si>
  <si>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</si>
  <si>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</si>
  <si>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</si>
  <si>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</si>
  <si>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</si>
  <si>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</si>
  <si>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</si>
  <si>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</si>
  <si>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</si>
  <si>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</si>
  <si>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</si>
  <si>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</si>
  <si>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</si>
  <si>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</si>
  <si>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</si>
  <si>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</si>
  <si>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</si>
  <si>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</si>
  <si>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</si>
  <si>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</si>
  <si>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</si>
  <si>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</si>
  <si>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</si>
  <si>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</si>
  <si>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</si>
  <si>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</si>
  <si>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</si>
  <si>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</si>
  <si>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</si>
  <si>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</si>
  <si>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</si>
  <si>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</si>
  <si>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</si>
  <si>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</si>
  <si>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</si>
  <si>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</si>
  <si>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</si>
  <si>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</si>
  <si>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</si>
  <si>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</si>
  <si>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</si>
  <si>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</si>
  <si>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</si>
  <si>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</si>
  <si>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</si>
  <si>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</si>
  <si>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</si>
  <si>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</si>
  <si>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</si>
  <si>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</si>
  <si>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</si>
  <si>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</si>
  <si>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</si>
  <si>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</si>
  <si>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</si>
  <si>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</si>
  <si>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</si>
  <si>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</si>
  <si>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</si>
  <si>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</si>
  <si>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</si>
  <si>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</si>
  <si>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</si>
  <si>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</si>
  <si>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</si>
  <si>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</si>
  <si>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</si>
  <si>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</si>
  <si>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</si>
  <si>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</si>
  <si>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</si>
  <si>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</si>
  <si>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</si>
  <si>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</si>
  <si>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</si>
  <si>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</si>
  <si>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</si>
  <si>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</si>
  <si>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</si>
  <si>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</si>
  <si>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</si>
  <si>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</si>
  <si>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</si>
  <si>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</si>
  <si>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</si>
  <si>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</si>
  <si>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</si>
  <si>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</si>
  <si>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</si>
  <si>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</si>
  <si>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</si>
  <si>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</si>
  <si>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</si>
  <si>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</si>
  <si>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</si>
  <si>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</si>
  <si>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</si>
  <si>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</si>
  <si>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</si>
  <si>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</si>
  <si>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</si>
  <si>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</si>
  <si>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</si>
  <si>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</si>
  <si>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</si>
  <si>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</si>
  <si>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</si>
  <si>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</si>
  <si>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</si>
  <si>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</si>
  <si>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</si>
  <si>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</si>
  <si>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</si>
  <si>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</si>
  <si>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</si>
  <si>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</si>
  <si>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</si>
  <si>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</si>
  <si>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</si>
  <si>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</si>
  <si>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</si>
  <si>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</si>
  <si>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</si>
  <si>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</si>
  <si>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</si>
  <si>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</si>
  <si>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</si>
  <si>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</si>
  <si>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</si>
  <si>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</si>
  <si>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</si>
  <si>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</si>
  <si>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</si>
  <si>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</si>
  <si>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</si>
  <si>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</si>
  <si>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</si>
  <si>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</si>
  <si>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</si>
  <si>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</si>
  <si>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</si>
  <si>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</si>
  <si>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</si>
  <si>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</si>
  <si>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</si>
  <si>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</si>
  <si>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</si>
  <si>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</si>
  <si>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</si>
  <si>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</si>
  <si>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</si>
  <si>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</si>
  <si>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</si>
  <si>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</si>
  <si>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</si>
  <si>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</si>
  <si>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</si>
  <si>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</si>
  <si>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</si>
  <si>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</si>
  <si>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</si>
  <si>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</si>
  <si>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</si>
  <si>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</si>
  <si>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</si>
  <si>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</si>
  <si>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</si>
  <si>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</si>
  <si>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</si>
  <si>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</si>
  <si>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</si>
  <si>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</si>
  <si>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</si>
  <si>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</si>
  <si>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</si>
  <si>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</si>
  <si>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</si>
  <si>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</si>
  <si>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</si>
  <si>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</si>
  <si>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</si>
  <si>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</si>
  <si>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</si>
  <si>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</si>
  <si>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</si>
  <si>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</si>
  <si>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</si>
  <si>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</si>
  <si>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</si>
  <si>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</si>
  <si>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</si>
  <si>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</si>
  <si>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</si>
  <si>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</si>
  <si>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</si>
  <si>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</si>
  <si>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</si>
  <si>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</si>
  <si>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</si>
  <si>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</si>
  <si>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</si>
  <si>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</si>
  <si>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</si>
  <si>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</si>
  <si>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</si>
  <si>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</si>
  <si>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</si>
  <si>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</si>
  <si>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</si>
  <si>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</si>
  <si>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</si>
  <si>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</si>
  <si>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</si>
  <si>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</si>
  <si>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</si>
  <si>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</si>
  <si>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</si>
  <si>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</si>
  <si>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</si>
  <si>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</si>
  <si>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</si>
  <si>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</si>
  <si>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</si>
  <si>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</si>
  <si>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</si>
  <si>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</si>
  <si>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</si>
  <si>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</si>
  <si>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</si>
  <si>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</si>
  <si>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</si>
  <si>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</si>
  <si>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</si>
  <si>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</si>
  <si>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</si>
  <si>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</si>
  <si>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</si>
  <si>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</si>
  <si>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</si>
  <si>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</si>
  <si>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</si>
  <si>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</si>
  <si>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</si>
  <si>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</si>
  <si>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</si>
  <si>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</si>
  <si>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</si>
  <si>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</si>
  <si>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</si>
  <si>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</si>
  <si>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</si>
  <si>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</si>
  <si>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</si>
  <si>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</si>
  <si>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</si>
  <si>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</si>
  <si>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</si>
  <si>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</si>
  <si>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</si>
  <si>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</si>
  <si>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</si>
  <si>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</si>
  <si>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</si>
  <si>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</si>
  <si>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</si>
  <si>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</si>
  <si>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</si>
  <si>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</si>
  <si>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</si>
  <si>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</si>
  <si>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</si>
  <si>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</si>
  <si>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</si>
  <si>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</si>
  <si>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</si>
  <si>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</si>
  <si>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</si>
  <si>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</si>
  <si>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</si>
  <si>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</si>
  <si>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</si>
  <si>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</si>
  <si>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</si>
  <si>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</si>
  <si>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</si>
  <si>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</si>
  <si>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</si>
  <si>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</si>
  <si>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</si>
  <si>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</si>
  <si>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</si>
  <si>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</si>
  <si>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</si>
  <si>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</si>
  <si>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</si>
  <si>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</si>
  <si>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</si>
  <si>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</si>
  <si>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</si>
  <si>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</si>
  <si>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</si>
  <si>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</si>
  <si>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</si>
  <si>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</si>
  <si>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</si>
  <si>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</si>
  <si>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</si>
  <si>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</si>
  <si>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</si>
  <si>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</si>
  <si>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</si>
  <si>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</si>
  <si>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</si>
  <si>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</si>
  <si>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</si>
  <si>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</si>
  <si>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</si>
  <si>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</si>
  <si>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</si>
  <si>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</si>
  <si>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</si>
  <si>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</si>
  <si>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</si>
  <si>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</si>
  <si>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</si>
  <si>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</si>
  <si>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</si>
  <si>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</si>
  <si>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</si>
  <si>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</si>
  <si>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</si>
  <si>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</si>
  <si>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</si>
  <si>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</si>
  <si>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</si>
  <si>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</si>
  <si>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</si>
  <si>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</si>
  <si>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</si>
  <si>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</si>
  <si>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</si>
  <si>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</si>
  <si>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</si>
  <si>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</si>
  <si>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</si>
  <si>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</si>
  <si>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</si>
  <si>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</si>
  <si>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</si>
  <si>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</si>
  <si>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</si>
  <si>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</si>
  <si>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</si>
  <si>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</si>
  <si>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</si>
  <si>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</si>
  <si>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</si>
  <si>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</si>
  <si>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</si>
  <si>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</si>
  <si>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</si>
  <si>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</si>
  <si>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</si>
  <si>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</si>
  <si>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</si>
  <si>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</si>
  <si>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</si>
  <si>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</si>
  <si>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</si>
  <si>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</si>
  <si>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</si>
  <si>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</si>
  <si>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</si>
  <si>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</si>
  <si>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</si>
  <si>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</si>
  <si>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</si>
  <si>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</si>
  <si>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</si>
  <si>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</si>
  <si>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</si>
  <si>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</si>
  <si>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</si>
  <si>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</si>
  <si>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</si>
  <si>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</si>
  <si>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</si>
  <si>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</si>
  <si>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</si>
  <si>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</si>
  <si>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</si>
  <si>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</si>
  <si>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</si>
  <si>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</si>
  <si>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</si>
  <si>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</si>
  <si>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</si>
  <si>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</si>
  <si>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</si>
  <si>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</si>
  <si>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</si>
  <si>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</si>
  <si>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</si>
  <si>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</si>
  <si>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</si>
  <si>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</si>
  <si>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</si>
  <si>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</si>
  <si>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</si>
  <si>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</si>
  <si>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</si>
  <si>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</si>
  <si>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</si>
  <si>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</si>
  <si>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</si>
  <si>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</si>
  <si>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</si>
  <si>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</si>
  <si>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</si>
  <si>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</si>
  <si>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</si>
  <si>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</si>
  <si>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</si>
  <si>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</si>
  <si>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</si>
  <si>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</si>
  <si>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</si>
  <si>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</si>
  <si>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</si>
  <si>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</si>
  <si>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</si>
  <si>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</si>
  <si>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</si>
  <si>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</si>
  <si>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</si>
  <si>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</si>
  <si>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</si>
  <si>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</si>
  <si>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</si>
  <si>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</si>
  <si>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</si>
  <si>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</si>
  <si>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</si>
  <si>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</si>
  <si>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</si>
  <si>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</si>
  <si>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</si>
  <si>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</si>
  <si>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</si>
  <si>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</si>
  <si>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</si>
  <si>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</si>
  <si>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</si>
  <si>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</si>
  <si>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</si>
  <si>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</si>
  <si>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</si>
  <si>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</si>
  <si>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</si>
  <si>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</si>
  <si>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</si>
  <si>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</si>
  <si>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</si>
  <si>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</si>
  <si>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</si>
  <si>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</si>
  <si>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</si>
  <si>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</si>
  <si>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</si>
  <si>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</si>
  <si>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</si>
  <si>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</si>
  <si>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</si>
  <si>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</si>
  <si>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</si>
  <si>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</si>
  <si>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</si>
  <si>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</si>
  <si>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</si>
  <si>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</si>
  <si>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</si>
  <si>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</si>
  <si>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</si>
  <si>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</si>
  <si>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</si>
  <si>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</si>
  <si>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</si>
  <si>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</si>
  <si>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</si>
  <si>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</si>
  <si>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</si>
  <si>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</si>
  <si>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</si>
  <si>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</si>
  <si>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</si>
  <si>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</si>
  <si>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</si>
  <si>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</si>
  <si>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</si>
  <si>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</si>
  <si>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</si>
  <si>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</si>
  <si>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</si>
  <si>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</si>
  <si>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</si>
  <si>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</si>
  <si>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</si>
  <si>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</si>
  <si>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</si>
  <si>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</si>
  <si>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</si>
  <si>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</si>
  <si>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</si>
  <si>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</si>
  <si>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</si>
  <si>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</si>
  <si>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</si>
  <si>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</si>
  <si>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</si>
  <si>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</si>
  <si>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</si>
  <si>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</si>
  <si>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</si>
  <si>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</si>
  <si>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</si>
  <si>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</si>
  <si>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</si>
  <si>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</si>
  <si>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</si>
  <si>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</si>
  <si>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</si>
  <si>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</si>
  <si>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</si>
  <si>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</si>
  <si>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</si>
  <si>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</si>
  <si>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</si>
  <si>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</si>
  <si>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</si>
  <si>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</si>
  <si>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</si>
  <si>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</si>
  <si>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</si>
  <si>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</si>
  <si>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</si>
  <si>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</si>
  <si>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</si>
  <si>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</si>
  <si>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</si>
  <si>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</si>
  <si>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</si>
  <si>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</si>
  <si>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</si>
  <si>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</si>
  <si>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</si>
  <si>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</si>
  <si>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</si>
  <si>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</si>
  <si>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</si>
  <si>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</si>
  <si>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</si>
  <si>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</si>
  <si>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</si>
  <si>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</si>
  <si>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</si>
  <si>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</si>
  <si>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</si>
  <si>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</si>
  <si>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</si>
  <si>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</si>
  <si>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</si>
  <si>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</si>
  <si>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</si>
  <si>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</si>
  <si>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</si>
  <si>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</si>
  <si>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</si>
  <si>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</si>
  <si>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</si>
  <si>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</si>
  <si>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</si>
  <si>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</si>
  <si>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</si>
  <si>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</si>
  <si>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</si>
  <si>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</si>
  <si>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</si>
  <si>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</si>
  <si>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</si>
  <si>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</si>
  <si>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</si>
  <si>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</si>
  <si>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</si>
  <si>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</si>
  <si>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</si>
  <si>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</si>
  <si>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</si>
  <si>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</si>
  <si>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</si>
  <si>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</si>
  <si>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</si>
  <si>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</si>
  <si>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</si>
  <si>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</si>
  <si>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</si>
  <si>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</si>
  <si>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</si>
  <si>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</si>
  <si>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</si>
  <si>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</si>
  <si>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</si>
  <si>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</si>
  <si>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</si>
  <si>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</si>
  <si>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</si>
  <si>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</si>
  <si>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</si>
  <si>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</si>
  <si>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</si>
  <si>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</si>
  <si>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</si>
  <si>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</si>
  <si>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</si>
  <si>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</si>
  <si>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</si>
  <si>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</si>
  <si>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</si>
  <si>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</si>
  <si>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</si>
  <si>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</si>
  <si>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</si>
  <si>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</si>
  <si>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</si>
  <si>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</si>
  <si>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</si>
  <si>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</si>
  <si>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</si>
  <si>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</si>
  <si>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</si>
  <si>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</si>
  <si>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</si>
  <si>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</si>
  <si>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</si>
  <si>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</si>
  <si>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</si>
  <si>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</si>
  <si>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</si>
  <si>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</si>
  <si>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</si>
  <si>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</si>
  <si>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</si>
  <si>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</si>
  <si>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</si>
  <si>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</si>
  <si>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</si>
  <si>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</si>
  <si>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</si>
  <si>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</si>
  <si>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</si>
  <si>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</si>
  <si>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</si>
  <si>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</si>
  <si>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</si>
  <si>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</si>
  <si>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</si>
  <si>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</si>
  <si>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</si>
  <si>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</si>
  <si>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</si>
  <si>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</si>
  <si>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</si>
  <si>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</si>
  <si>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</si>
  <si>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</si>
  <si>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</si>
  <si>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</si>
  <si>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</si>
  <si>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</si>
  <si>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</si>
  <si>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</si>
  <si>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</si>
  <si>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</si>
  <si>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</si>
  <si>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</si>
  <si>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</si>
  <si>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</si>
  <si>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</si>
  <si>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</si>
  <si>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</si>
  <si>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</si>
  <si>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</si>
  <si>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</si>
  <si>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</si>
  <si>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</si>
  <si>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</si>
  <si>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</si>
  <si>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</si>
  <si>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</si>
  <si>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</si>
  <si>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</si>
  <si>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</si>
  <si>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</si>
  <si>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</si>
  <si>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</si>
  <si>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</si>
  <si>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</si>
  <si>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</si>
  <si>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</si>
  <si>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</si>
  <si>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</si>
  <si>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</si>
  <si>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</si>
  <si>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</si>
  <si>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</si>
  <si>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</si>
  <si>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</si>
  <si>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</si>
  <si>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</si>
  <si>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</si>
  <si>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</si>
  <si>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</si>
  <si>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</si>
  <si>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</si>
  <si>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</si>
  <si>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</si>
  <si>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</si>
  <si>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</si>
  <si>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</si>
  <si>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</si>
  <si>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</si>
  <si>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</si>
  <si>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</si>
  <si>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</si>
  <si>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</si>
  <si>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</si>
  <si>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</si>
  <si>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</si>
  <si>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</si>
  <si>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</si>
  <si>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</si>
  <si>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</si>
  <si>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</si>
  <si>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</si>
  <si>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</si>
  <si>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</si>
  <si>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</si>
  <si>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</si>
  <si>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</si>
  <si>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</si>
  <si>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</si>
  <si>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</si>
  <si>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</si>
  <si>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</si>
  <si>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</si>
  <si>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</si>
  <si>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</si>
  <si>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</si>
  <si>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</si>
  <si>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</si>
  <si>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</si>
  <si>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</si>
  <si>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</si>
  <si>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</si>
  <si>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</si>
  <si>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</si>
  <si>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</si>
  <si>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</si>
  <si>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</si>
  <si>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</si>
  <si>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</si>
  <si>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</si>
  <si>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</si>
  <si>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</si>
  <si>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</si>
  <si>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</si>
  <si>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</si>
  <si>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</si>
  <si>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</si>
  <si>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</si>
  <si>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</si>
  <si>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</si>
  <si>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</si>
  <si>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</si>
  <si>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</si>
  <si>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</si>
  <si>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</si>
  <si>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</si>
  <si>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</si>
  <si>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</si>
  <si>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</si>
  <si>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</si>
  <si>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</si>
  <si>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</si>
  <si>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</si>
  <si>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</si>
  <si>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</si>
  <si>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</si>
  <si>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</si>
  <si>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</si>
  <si>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</si>
  <si>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</si>
  <si>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</si>
  <si>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</si>
  <si>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</si>
  <si>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</si>
  <si>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</si>
  <si>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</si>
  <si>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</si>
  <si>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</si>
  <si>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</si>
  <si>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</si>
  <si>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</si>
  <si>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</si>
  <si>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</si>
  <si>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</si>
  <si>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</si>
  <si>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</si>
  <si>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</si>
  <si>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</si>
  <si>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</si>
  <si>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</si>
  <si>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</si>
  <si>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</si>
  <si>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</si>
  <si>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</si>
  <si>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</si>
  <si>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</si>
  <si>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</si>
  <si>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</si>
  <si>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</si>
  <si>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</si>
  <si>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</si>
  <si>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</si>
  <si>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</si>
  <si>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</si>
  <si>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</si>
  <si>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</si>
  <si>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</si>
  <si>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</si>
  <si>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</si>
  <si>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</si>
  <si>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</si>
  <si>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</si>
  <si>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</si>
  <si>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</si>
  <si>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</si>
  <si>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</si>
  <si>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</si>
  <si>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</si>
  <si>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</si>
  <si>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</si>
  <si>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</si>
  <si>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</si>
  <si>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</si>
  <si>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</si>
  <si>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</si>
  <si>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</si>
  <si>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</si>
  <si>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</si>
  <si>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</si>
  <si>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</si>
  <si>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</si>
  <si>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</si>
  <si>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</si>
  <si>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</si>
  <si>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</si>
  <si>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</si>
  <si>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</si>
  <si>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</si>
  <si>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</si>
  <si>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</si>
  <si>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</si>
  <si>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</si>
  <si>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</si>
  <si>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</si>
  <si>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</si>
  <si>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</si>
  <si>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</si>
  <si>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</si>
  <si>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</si>
  <si>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</si>
  <si>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</si>
  <si>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</si>
  <si>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</si>
  <si>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</si>
  <si>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</si>
  <si>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</si>
  <si>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</si>
  <si>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</si>
  <si>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</si>
  <si>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</si>
  <si>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</si>
  <si>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</si>
  <si>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</si>
  <si>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</si>
  <si>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</si>
  <si>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</si>
  <si>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</si>
  <si>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</si>
  <si>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</si>
  <si>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</si>
  <si>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</si>
  <si>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</si>
  <si>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</si>
  <si>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</si>
  <si>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</si>
  <si>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</si>
  <si>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</si>
  <si>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</si>
  <si>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</si>
  <si>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</si>
  <si>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</si>
  <si>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</si>
  <si>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</si>
  <si>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</si>
  <si>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</si>
  <si>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</si>
  <si>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</si>
  <si>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</si>
  <si>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</si>
  <si>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</si>
  <si>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</si>
  <si>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</si>
  <si>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</si>
  <si>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</si>
  <si>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</si>
  <si>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</si>
  <si>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</si>
  <si>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</si>
  <si>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</si>
  <si>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</si>
  <si>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</si>
  <si>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</si>
  <si>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</si>
  <si>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</si>
  <si>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</si>
  <si>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</si>
  <si>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</si>
  <si>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</si>
  <si>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</si>
  <si>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</si>
  <si>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</si>
  <si>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</si>
  <si>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</si>
  <si>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</si>
  <si>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</si>
  <si>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</si>
  <si>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</si>
  <si>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</si>
  <si>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</si>
  <si>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</si>
  <si>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</si>
  <si>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</si>
  <si>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</si>
  <si>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</si>
  <si>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</si>
  <si>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</si>
  <si>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</si>
  <si>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</si>
  <si>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</si>
  <si>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</si>
  <si>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</si>
  <si>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</si>
  <si>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</si>
  <si>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</si>
  <si>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</si>
  <si>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</si>
  <si>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</si>
  <si>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</si>
  <si>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</si>
  <si>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</si>
  <si>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</si>
  <si>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</si>
  <si>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</si>
  <si>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</si>
  <si>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</si>
  <si>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</si>
  <si>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</si>
  <si>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</si>
  <si>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</si>
  <si>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</si>
  <si>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</si>
  <si>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</si>
  <si>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</si>
  <si>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</si>
  <si>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</si>
  <si>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</si>
  <si>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</si>
  <si>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</si>
  <si>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</si>
  <si>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</si>
  <si>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</si>
  <si>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</si>
  <si>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</si>
  <si>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</si>
  <si>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</si>
  <si>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</si>
  <si>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</si>
  <si>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</si>
  <si>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</si>
  <si>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</si>
  <si>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</si>
  <si>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</si>
  <si>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</si>
  <si>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</si>
  <si>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</si>
  <si>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</si>
  <si>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</si>
  <si>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</si>
  <si>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</si>
  <si>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</si>
  <si>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</si>
  <si>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</si>
  <si>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</si>
  <si>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</si>
  <si>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</si>
  <si>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</si>
  <si>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</si>
  <si>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</si>
  <si>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</si>
  <si>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</si>
  <si>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</si>
  <si>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</si>
  <si>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</si>
  <si>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</si>
  <si>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</si>
  <si>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</si>
  <si>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</si>
  <si>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</si>
  <si>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</si>
  <si>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</si>
  <si>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</si>
  <si>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</si>
  <si>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</si>
  <si>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</si>
  <si>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</si>
  <si>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</si>
  <si>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</si>
  <si>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</si>
  <si>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</si>
  <si>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</si>
  <si>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</si>
  <si>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</si>
  <si>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</si>
  <si>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</si>
  <si>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</si>
  <si>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</si>
  <si>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</si>
  <si>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</si>
  <si>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</si>
  <si>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</si>
  <si>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</si>
  <si>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</si>
  <si>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</si>
  <si>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</si>
  <si>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</si>
  <si>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</si>
  <si>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</si>
  <si>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</si>
  <si>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</si>
  <si>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</si>
  <si>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</si>
  <si>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</si>
  <si>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</si>
  <si>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</si>
  <si>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</si>
  <si>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</si>
  <si>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</si>
  <si>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</si>
  <si>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</si>
  <si>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</si>
  <si>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</si>
  <si>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</si>
  <si>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</si>
  <si>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</si>
  <si>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</si>
  <si>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</si>
  <si>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</si>
  <si>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</si>
  <si>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</si>
  <si>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</si>
  <si>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</si>
  <si>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</si>
  <si>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</si>
  <si>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</si>
  <si>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</si>
  <si>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</si>
  <si>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</si>
  <si>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</si>
  <si>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</si>
  <si>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</si>
  <si>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</si>
  <si>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</si>
  <si>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</si>
  <si>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</si>
  <si>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</si>
  <si>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</si>
  <si>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</si>
  <si>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</si>
  <si>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</si>
  <si>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</si>
  <si>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</si>
  <si>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</si>
  <si>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</si>
  <si>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</si>
  <si>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</si>
  <si>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</si>
  <si>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</si>
  <si>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</si>
  <si>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</si>
  <si>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</si>
  <si>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</si>
  <si>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</si>
  <si>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</si>
  <si>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</si>
  <si>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</si>
  <si>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</si>
  <si>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</si>
  <si>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</si>
  <si>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</si>
  <si>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</si>
  <si>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</si>
  <si>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</si>
  <si>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</si>
  <si>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</si>
  <si>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</si>
  <si>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</si>
  <si>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</si>
  <si>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</si>
  <si>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</si>
  <si>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</si>
  <si>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</si>
  <si>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</si>
  <si>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</si>
  <si>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</si>
  <si>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</si>
  <si>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</si>
  <si>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</si>
  <si>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</si>
  <si>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</si>
  <si>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</si>
  <si>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</si>
  <si>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</si>
  <si>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</si>
  <si>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</si>
  <si>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</si>
  <si>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</si>
  <si>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</si>
  <si>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</si>
  <si>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</si>
  <si>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</si>
  <si>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</si>
  <si>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</si>
  <si>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</si>
  <si>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</si>
  <si>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</si>
  <si>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</si>
  <si>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</si>
  <si>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</si>
  <si>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</si>
  <si>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</si>
  <si>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</si>
  <si>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</si>
  <si>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</si>
  <si>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</si>
  <si>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</si>
  <si>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</si>
  <si>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</si>
  <si>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</si>
  <si>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</si>
  <si>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</si>
  <si>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</si>
  <si>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</si>
  <si>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</si>
  <si>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</si>
  <si>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</si>
  <si>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</si>
  <si>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</si>
  <si>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</si>
  <si>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</si>
  <si>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</si>
  <si>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</si>
  <si>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</si>
  <si>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</si>
  <si>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</si>
  <si>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</si>
  <si>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</si>
  <si>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</si>
  <si>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</si>
  <si>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</si>
  <si>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</si>
  <si>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</si>
  <si>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</si>
  <si>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</si>
  <si>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</si>
  <si>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</si>
  <si>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</si>
  <si>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</si>
  <si>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</si>
  <si>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</si>
  <si>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</si>
  <si>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</si>
  <si>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</si>
  <si>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</si>
  <si>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</si>
  <si>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</si>
  <si>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</si>
  <si>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</si>
  <si>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</si>
  <si>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</si>
  <si>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</si>
  <si>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</si>
  <si>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</si>
  <si>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</si>
  <si>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</si>
  <si>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</si>
  <si>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</si>
  <si>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</si>
  <si>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</si>
  <si>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</si>
  <si>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</si>
  <si>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</si>
  <si>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</si>
  <si>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</si>
  <si>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</si>
  <si>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</si>
  <si>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</si>
  <si>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</si>
  <si>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</si>
  <si>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</si>
  <si>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</si>
  <si>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</si>
  <si>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</si>
  <si>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</si>
  <si>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</si>
  <si>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</si>
  <si>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</si>
  <si>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</si>
  <si>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</si>
  <si>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</si>
  <si>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</si>
  <si>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</si>
  <si>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</si>
  <si>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</si>
  <si>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</si>
  <si>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</si>
  <si>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</si>
  <si>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</si>
  <si>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</si>
  <si>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</si>
  <si>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</si>
  <si>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</si>
  <si>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</si>
  <si>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</si>
  <si>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</si>
  <si>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</si>
  <si>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</si>
  <si>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</si>
  <si>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</si>
  <si>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</si>
  <si>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</si>
  <si>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</si>
  <si>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</si>
  <si>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</si>
  <si>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</si>
  <si>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</si>
  <si>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</si>
  <si>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</si>
  <si>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</si>
  <si>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</si>
  <si>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</si>
  <si>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</si>
  <si>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</si>
  <si>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</si>
  <si>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</si>
  <si>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</si>
  <si>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</si>
  <si>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</si>
  <si>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</si>
  <si>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</si>
  <si>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</si>
  <si>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</si>
  <si>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</si>
  <si>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</si>
  <si>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</si>
  <si>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</si>
  <si>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</si>
  <si>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</si>
  <si>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</si>
  <si>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</si>
  <si>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</si>
  <si>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</si>
  <si>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</si>
  <si>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</si>
  <si>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</si>
  <si>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</si>
  <si>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</si>
  <si>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</si>
  <si>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</si>
  <si>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</si>
  <si>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</si>
  <si>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</si>
  <si>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</si>
  <si>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</si>
  <si>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</si>
  <si>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</si>
  <si>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</si>
  <si>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</si>
  <si>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</si>
  <si>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</si>
  <si>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</si>
  <si>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</si>
  <si>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</si>
  <si>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</si>
  <si>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</si>
  <si>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</si>
  <si>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</si>
  <si>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</si>
  <si>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</si>
  <si>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</si>
  <si>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</si>
  <si>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</si>
  <si>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</si>
  <si>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</si>
  <si>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</si>
  <si>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</si>
  <si>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</si>
  <si>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</si>
  <si>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</si>
  <si>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</si>
  <si>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</si>
  <si>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</si>
  <si>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</si>
  <si>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</si>
  <si>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</si>
  <si>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</si>
  <si>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</si>
  <si>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</si>
  <si>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</si>
  <si>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</si>
  <si>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</si>
  <si>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</si>
  <si>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</si>
  <si>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</si>
  <si>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</si>
  <si>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</si>
  <si>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</si>
  <si>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</si>
  <si>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</si>
  <si>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</si>
  <si>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</si>
  <si>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</si>
  <si>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</si>
  <si>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</si>
  <si>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</si>
  <si>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</si>
  <si>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</si>
  <si>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</si>
  <si>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</si>
  <si>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</si>
  <si>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</si>
  <si>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</si>
  <si>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</si>
  <si>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</si>
  <si>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</si>
  <si>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</si>
  <si>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</si>
  <si>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</si>
  <si>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</si>
  <si>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</si>
  <si>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</si>
  <si>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</si>
  <si>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</si>
  <si>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</si>
  <si>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</si>
  <si>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</si>
  <si>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</si>
  <si>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</si>
  <si>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</si>
  <si>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</si>
  <si>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</si>
  <si>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</si>
  <si>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</si>
  <si>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</si>
  <si>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</si>
  <si>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</si>
  <si>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</si>
  <si>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</si>
  <si>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</si>
  <si>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</si>
  <si>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</si>
  <si>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</si>
  <si>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</si>
  <si>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</si>
  <si>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</si>
  <si>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</si>
  <si>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</si>
  <si>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</si>
  <si>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</si>
  <si>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</si>
  <si>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</si>
  <si>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</si>
  <si>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</si>
  <si>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</si>
  <si>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</si>
  <si>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</si>
  <si>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</si>
  <si>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</si>
  <si>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</si>
  <si>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</si>
  <si>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</si>
  <si>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</si>
  <si>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</si>
  <si>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</si>
  <si>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</si>
  <si>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</si>
  <si>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</si>
  <si>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</si>
  <si>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</si>
  <si>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</si>
  <si>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</si>
  <si>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</si>
  <si>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</si>
  <si>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</si>
  <si>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</si>
  <si>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</si>
  <si>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</si>
  <si>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</si>
  <si>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</si>
  <si>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</si>
  <si>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</si>
  <si>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</si>
  <si>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</si>
  <si>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</si>
  <si>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</si>
  <si>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</si>
  <si>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</si>
  <si>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</si>
  <si>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</si>
  <si>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</si>
  <si>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</si>
  <si>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</si>
  <si>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</si>
  <si>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</si>
  <si>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</si>
  <si>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</si>
  <si>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</si>
  <si>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</si>
  <si>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</si>
  <si>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</si>
  <si>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</si>
  <si>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</si>
  <si>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</si>
  <si>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</si>
  <si>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</si>
  <si>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</si>
  <si>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</si>
  <si>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</si>
  <si>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</si>
  <si>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</si>
  <si>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</si>
  <si>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</si>
  <si>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</si>
  <si>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</si>
  <si>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</si>
  <si>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</si>
  <si>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</si>
  <si>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</si>
  <si>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</si>
  <si>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</si>
  <si>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</si>
  <si>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</si>
  <si>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</si>
  <si>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</si>
  <si>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</si>
  <si>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</si>
  <si>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</si>
  <si>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</si>
  <si>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</si>
  <si>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</si>
  <si>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</si>
  <si>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</si>
  <si>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</si>
  <si>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</si>
  <si>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</si>
  <si>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</si>
  <si>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</si>
  <si>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</si>
  <si>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</si>
  <si>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</si>
  <si>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</si>
  <si>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</si>
  <si>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</si>
  <si>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</si>
  <si>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</si>
  <si>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</si>
  <si>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</si>
  <si>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</si>
  <si>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</si>
  <si>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</si>
  <si>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</si>
  <si>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</si>
  <si>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</si>
  <si>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</si>
  <si>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</si>
  <si>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</si>
  <si>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</si>
  <si>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</si>
  <si>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</si>
  <si>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</si>
  <si>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</si>
  <si>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</si>
  <si>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</si>
  <si>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</si>
  <si>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</si>
  <si>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</si>
  <si>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</si>
  <si>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</si>
  <si>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</si>
  <si>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</si>
  <si>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</si>
  <si>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</si>
  <si>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</si>
  <si>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</si>
  <si>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</si>
  <si>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</si>
  <si>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</si>
  <si>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</si>
  <si>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</si>
  <si>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</si>
  <si>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</si>
  <si>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</si>
  <si>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</si>
  <si>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</si>
  <si>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</si>
  <si>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</si>
  <si>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</si>
  <si>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</si>
  <si>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</si>
  <si>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</si>
  <si>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</si>
  <si>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</si>
  <si>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</si>
  <si>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</si>
  <si>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</si>
  <si>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</si>
  <si>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</si>
  <si>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</si>
  <si>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</si>
  <si>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</si>
  <si>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</si>
  <si>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</si>
  <si>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</si>
  <si>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</si>
  <si>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</si>
  <si>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</si>
  <si>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</si>
  <si>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</si>
  <si>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</si>
  <si>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</si>
  <si>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</si>
  <si>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</si>
  <si>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</si>
  <si>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</si>
  <si>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</si>
  <si>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</si>
  <si>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</si>
  <si>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</si>
  <si>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</si>
  <si>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</si>
  <si>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</si>
  <si>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</si>
  <si>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</si>
  <si>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</si>
  <si>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</si>
  <si>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</si>
  <si>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</si>
  <si>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</si>
  <si>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</si>
  <si>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</si>
  <si>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</si>
  <si>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</si>
  <si>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</si>
  <si>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</si>
  <si>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</si>
  <si>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</si>
  <si>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</si>
  <si>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</si>
  <si>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</si>
  <si>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</si>
  <si>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</si>
  <si>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</si>
  <si>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</si>
  <si>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</si>
  <si>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</si>
  <si>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</si>
  <si>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</si>
  <si>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</si>
  <si>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</si>
  <si>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</si>
  <si>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</si>
  <si>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</si>
  <si>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</si>
  <si>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</si>
  <si>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</si>
  <si>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</si>
  <si>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</si>
  <si>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</si>
  <si>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</si>
  <si>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</si>
  <si>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</si>
  <si>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</si>
  <si>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</si>
  <si>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</si>
  <si>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</si>
  <si>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</si>
  <si>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</si>
  <si>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</si>
  <si>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</si>
  <si>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</si>
  <si>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</si>
  <si>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</si>
  <si>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</si>
  <si>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</si>
  <si>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</si>
  <si>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</si>
  <si>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</si>
  <si>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</si>
  <si>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</si>
  <si>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</si>
  <si>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</si>
  <si>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</si>
  <si>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</si>
  <si>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</si>
  <si>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</si>
  <si>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</si>
  <si>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</si>
  <si>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</si>
  <si>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</si>
  <si>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</si>
  <si>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</si>
  <si>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</si>
  <si>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</si>
  <si>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</si>
  <si>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</si>
  <si>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</si>
  <si>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</si>
  <si>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</si>
  <si>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</si>
  <si>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</si>
  <si>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</si>
  <si>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</si>
  <si>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</si>
  <si>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</si>
  <si>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</si>
  <si>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</si>
  <si>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</si>
  <si>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</si>
  <si>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</si>
  <si>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</si>
  <si>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</si>
  <si>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</si>
  <si>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</si>
  <si>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</si>
  <si>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</si>
  <si>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</si>
  <si>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</si>
  <si>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</si>
  <si>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</si>
  <si>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</si>
  <si>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</si>
  <si>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</si>
  <si>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</si>
  <si>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</si>
  <si>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</si>
  <si>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</si>
  <si>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</si>
  <si>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</si>
  <si>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</si>
  <si>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</si>
  <si>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</si>
  <si>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</si>
  <si>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</si>
  <si>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</si>
  <si>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</si>
  <si>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</si>
  <si>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</si>
  <si>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</si>
  <si>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</si>
  <si>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</si>
  <si>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</si>
  <si>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</si>
  <si>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</si>
  <si>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</si>
  <si>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</si>
  <si>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</si>
  <si>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</si>
  <si>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</si>
  <si>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</si>
  <si>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</si>
  <si>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</si>
  <si>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</si>
  <si>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</si>
  <si>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</si>
  <si>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</si>
  <si>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</si>
  <si>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</si>
  <si>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</si>
  <si>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</si>
  <si>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</si>
  <si>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</si>
  <si>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</si>
  <si>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</si>
  <si>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</si>
  <si>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</si>
  <si>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</si>
  <si>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</si>
  <si>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</si>
  <si>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</si>
  <si>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</si>
  <si>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</si>
  <si>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</si>
  <si>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</si>
  <si>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</si>
  <si>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</si>
  <si>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</si>
  <si>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</si>
  <si>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</si>
  <si>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</si>
  <si>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</si>
  <si>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</si>
  <si>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</si>
  <si>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</si>
  <si>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</si>
  <si>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</si>
  <si>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</si>
  <si>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</si>
  <si>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</si>
  <si>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</si>
  <si>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</si>
  <si>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</si>
  <si>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</si>
  <si>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</si>
  <si>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</si>
  <si>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</si>
  <si>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</si>
  <si>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</si>
  <si>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</si>
  <si>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</si>
  <si>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</si>
  <si>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</si>
  <si>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</si>
  <si>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</si>
  <si>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</si>
  <si>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</si>
  <si>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</si>
  <si>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</si>
  <si>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</si>
  <si>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</si>
  <si>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</si>
  <si>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</si>
  <si>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</si>
  <si>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</si>
  <si>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</si>
  <si>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</si>
  <si>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</si>
  <si>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</si>
  <si>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</si>
  <si>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</si>
  <si>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</si>
  <si>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</si>
  <si>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</si>
  <si>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</si>
  <si>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</si>
  <si>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</si>
  <si>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</si>
  <si>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</si>
  <si>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</si>
  <si>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</si>
  <si>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</si>
  <si>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</si>
  <si>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</si>
  <si>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</si>
  <si>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</si>
  <si>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</si>
  <si>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</si>
  <si>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</si>
  <si>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</si>
  <si>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</si>
  <si>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</si>
  <si>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</si>
  <si>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</si>
  <si>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</si>
  <si>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</si>
  <si>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</si>
  <si>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</si>
  <si>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</si>
  <si>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</si>
  <si>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</si>
  <si>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</si>
  <si>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</si>
  <si>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</si>
  <si>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</si>
  <si>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</si>
  <si>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</si>
  <si>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</si>
  <si>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</si>
  <si>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</si>
  <si>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</si>
  <si>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</si>
  <si>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</si>
  <si>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</si>
  <si>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</si>
  <si>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</si>
  <si>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</si>
  <si>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</si>
  <si>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</si>
  <si>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</si>
  <si>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</si>
  <si>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</si>
  <si>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</si>
  <si>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</si>
  <si>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</si>
  <si>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</si>
  <si>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</si>
  <si>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</si>
  <si>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</si>
  <si>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</si>
  <si>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</si>
  <si>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</si>
  <si>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</si>
  <si>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</si>
  <si>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</si>
  <si>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</si>
  <si>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</si>
  <si>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</si>
  <si>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</si>
  <si>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</si>
  <si>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</si>
  <si>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</si>
  <si>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</si>
  <si>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</si>
  <si>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</si>
  <si>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</si>
  <si>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</si>
  <si>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</si>
  <si>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</si>
  <si>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</si>
  <si>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</si>
  <si>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</si>
  <si>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</si>
  <si>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</si>
  <si>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</si>
  <si>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</si>
  <si>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</si>
  <si>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</si>
  <si>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</si>
  <si>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</si>
  <si>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</si>
  <si>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</si>
  <si>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</si>
  <si>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</si>
  <si>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</si>
  <si>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</si>
  <si>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</si>
  <si>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</si>
  <si>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</si>
  <si>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</si>
  <si>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</si>
  <si>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</si>
  <si>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</si>
  <si>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</si>
  <si>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</si>
  <si>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</si>
  <si>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</si>
  <si>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</si>
  <si>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</si>
  <si>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</si>
  <si>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</si>
  <si>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</si>
  <si>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</si>
  <si>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</si>
  <si>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</si>
  <si>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</si>
  <si>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</si>
  <si>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</si>
  <si>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</si>
  <si>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</si>
  <si>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</si>
  <si>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</si>
  <si>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</si>
  <si>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</si>
  <si>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</si>
  <si>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</si>
  <si>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</si>
  <si>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</si>
  <si>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</si>
  <si>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</si>
  <si>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</si>
  <si>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</si>
  <si>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</si>
  <si>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</si>
  <si>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</si>
  <si>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</si>
  <si>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</si>
  <si>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</si>
  <si>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</si>
  <si>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</si>
  <si>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</si>
  <si>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</si>
  <si>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</si>
  <si>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</si>
  <si>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</si>
  <si>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</si>
  <si>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</si>
  <si>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</si>
  <si>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</si>
  <si>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</si>
  <si>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</si>
  <si>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</si>
  <si>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</si>
  <si>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</si>
  <si>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</si>
  <si>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</si>
  <si>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</si>
  <si>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</si>
  <si>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</si>
  <si>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</si>
  <si>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</si>
  <si>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</si>
  <si>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</si>
  <si>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</si>
  <si>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</si>
  <si>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</si>
  <si>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</si>
  <si>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</si>
  <si>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</si>
  <si>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</si>
  <si>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</si>
  <si>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</si>
  <si>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</si>
  <si>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</si>
  <si>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</si>
  <si>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</si>
  <si>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</si>
  <si>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</si>
  <si>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</si>
  <si>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</si>
  <si>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</si>
  <si>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</si>
  <si>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</si>
  <si>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</si>
  <si>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</si>
  <si>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</si>
  <si>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</si>
  <si>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</si>
  <si>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</si>
  <si>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</si>
  <si>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</si>
  <si>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</si>
  <si>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</si>
  <si>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</si>
  <si>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</si>
  <si>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</si>
  <si>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</si>
  <si>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</si>
  <si>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</si>
  <si>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</si>
  <si>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</si>
  <si>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</si>
  <si>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</si>
  <si>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</si>
  <si>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</si>
  <si>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</si>
  <si>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</si>
  <si>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</si>
  <si>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</si>
  <si>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</si>
  <si>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</si>
  <si>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</si>
  <si>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</si>
  <si>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</si>
  <si>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</si>
  <si>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</si>
  <si>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</si>
  <si>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</si>
  <si>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</si>
  <si>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</si>
  <si>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</si>
  <si>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</si>
  <si>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</si>
  <si>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</si>
  <si>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</si>
  <si>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</si>
  <si>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</si>
  <si>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</si>
  <si>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</si>
  <si>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</si>
  <si>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</si>
  <si>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</si>
  <si>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</si>
  <si>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</si>
  <si>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</si>
  <si>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</si>
  <si>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</si>
  <si>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</si>
  <si>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</si>
  <si>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</si>
  <si>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</si>
  <si>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</si>
  <si>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</si>
  <si>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</si>
  <si>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</si>
  <si>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</si>
  <si>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</si>
  <si>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</si>
  <si>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</si>
  <si>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</si>
  <si>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</si>
  <si>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</si>
  <si>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</si>
  <si>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</si>
  <si>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</si>
  <si>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</si>
  <si>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</si>
  <si>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</si>
  <si>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</si>
  <si>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</si>
  <si>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</si>
  <si>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</si>
  <si>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</si>
  <si>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</si>
  <si>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</si>
  <si>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</si>
  <si>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</si>
  <si>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</si>
  <si>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</si>
  <si>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</si>
  <si>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</si>
  <si>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</si>
  <si>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</si>
  <si>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</si>
  <si>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</si>
  <si>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</si>
  <si>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</si>
  <si>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</si>
  <si>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</si>
  <si>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</si>
  <si>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</si>
  <si>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</si>
  <si>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</si>
  <si>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</si>
  <si>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</si>
  <si>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</si>
  <si>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</si>
  <si>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</si>
  <si>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</si>
  <si>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</si>
  <si>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</si>
  <si>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</si>
  <si>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</si>
  <si>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</si>
  <si>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</si>
  <si>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</si>
  <si>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</si>
  <si>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</si>
  <si>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</si>
  <si>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</si>
  <si>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</si>
  <si>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</si>
  <si>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</si>
  <si>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</si>
  <si>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</si>
  <si>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</si>
  <si>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</si>
  <si>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</si>
  <si>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</si>
  <si>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</si>
  <si>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</si>
  <si>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</si>
  <si>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</si>
  <si>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</si>
  <si>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</si>
  <si>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</si>
  <si>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</si>
  <si>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</si>
  <si>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</si>
  <si>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</si>
  <si>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</si>
  <si>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</si>
  <si>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</si>
  <si>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</si>
  <si>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</si>
  <si>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</si>
  <si>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</si>
  <si>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</si>
  <si>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</si>
  <si>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</si>
  <si>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</si>
  <si>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</si>
  <si>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</si>
  <si>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</si>
  <si>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</si>
  <si>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</si>
  <si>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</si>
  <si>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</si>
  <si>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</si>
  <si>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</si>
  <si>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</si>
  <si>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</si>
  <si>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</si>
  <si>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</si>
  <si>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</si>
  <si>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</si>
  <si>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</si>
  <si>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</si>
  <si>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</si>
  <si>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</si>
  <si>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</si>
  <si>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</si>
  <si>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</si>
  <si>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</si>
  <si>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</si>
  <si>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</si>
  <si>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</si>
  <si>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</si>
  <si>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</si>
  <si>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</si>
  <si>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</si>
  <si>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</si>
  <si>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</si>
  <si>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</si>
  <si>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</si>
  <si>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</si>
  <si>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</si>
  <si>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</si>
  <si>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</si>
  <si>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</si>
  <si>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</si>
  <si>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</si>
  <si>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</si>
  <si>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</si>
  <si>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</si>
  <si>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</si>
  <si>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</si>
  <si>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</si>
  <si>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</si>
  <si>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</si>
  <si>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</si>
  <si>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</si>
  <si>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</si>
  <si>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</si>
  <si>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</si>
  <si>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</si>
  <si>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</si>
  <si>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</si>
  <si>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</si>
  <si>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</si>
  <si>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</si>
  <si>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</si>
  <si>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</si>
  <si>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</si>
  <si>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</si>
  <si>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</si>
  <si>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</si>
  <si>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</si>
  <si>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</si>
  <si>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</si>
  <si>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</si>
  <si>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</si>
  <si>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</si>
  <si>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</si>
  <si>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</si>
  <si>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</si>
  <si>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</si>
  <si>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</si>
  <si>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</si>
  <si>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</si>
  <si>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</si>
  <si>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</si>
  <si>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</si>
  <si>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</si>
  <si>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</si>
  <si>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</si>
  <si>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</si>
  <si>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</si>
  <si>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</si>
  <si>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</si>
  <si>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</si>
  <si>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</si>
  <si>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</si>
  <si>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</si>
  <si>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</si>
  <si>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</si>
  <si>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</si>
  <si>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</si>
  <si>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</si>
  <si>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</si>
  <si>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</si>
  <si>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</si>
  <si>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</si>
  <si>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</si>
  <si>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</si>
  <si>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</si>
  <si>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</si>
  <si>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</si>
  <si>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</si>
  <si>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</si>
  <si>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</si>
  <si>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</si>
  <si>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</si>
  <si>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</si>
  <si>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</si>
  <si>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</si>
  <si>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</si>
  <si>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</si>
  <si>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</si>
  <si>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</si>
  <si>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</si>
  <si>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</si>
  <si>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</si>
  <si>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</si>
  <si>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</si>
  <si>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</si>
  <si>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</si>
  <si>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</si>
  <si>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</si>
  <si>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</si>
  <si>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</si>
  <si>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</si>
  <si>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</si>
  <si>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</si>
  <si>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</si>
  <si>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</si>
  <si>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</si>
  <si>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</si>
  <si>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</si>
  <si>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</si>
  <si>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</si>
  <si>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</si>
  <si>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</si>
  <si>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</si>
  <si>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</si>
  <si>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</si>
  <si>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</si>
  <si>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</si>
  <si>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</si>
  <si>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</si>
  <si>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</si>
  <si>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</si>
  <si>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</si>
  <si>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</si>
  <si>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</si>
  <si>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</si>
  <si>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</si>
  <si>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</si>
  <si>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</si>
  <si>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</si>
  <si>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</si>
  <si>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</si>
  <si>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</si>
  <si>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</si>
  <si>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</si>
  <si>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</si>
  <si>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</si>
  <si>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</si>
  <si>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</si>
  <si>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</si>
  <si>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</si>
  <si>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</si>
  <si>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</si>
  <si>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</si>
  <si>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</si>
  <si>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</si>
  <si>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</si>
  <si>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</si>
  <si>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</si>
  <si>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</si>
  <si>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</si>
  <si>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</si>
  <si>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</si>
  <si>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</si>
  <si>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</si>
  <si>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</si>
  <si>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</si>
  <si>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</si>
  <si>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</si>
  <si>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</si>
  <si>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</si>
  <si>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</si>
  <si>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</si>
  <si>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</si>
  <si>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</si>
  <si>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</si>
  <si>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</si>
  <si>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</si>
  <si>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</si>
  <si>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</si>
  <si>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</si>
  <si>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</si>
  <si>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</si>
  <si>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</si>
  <si>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</si>
  <si>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</si>
  <si>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</si>
  <si>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</si>
  <si>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</si>
  <si>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</si>
  <si>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</si>
  <si>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</si>
  <si>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</si>
  <si>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</si>
  <si>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</si>
  <si>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</si>
  <si>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</si>
  <si>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</si>
  <si>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</si>
  <si>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</si>
  <si>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</si>
  <si>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</si>
  <si>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</si>
  <si>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</si>
  <si>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</si>
  <si>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</si>
  <si>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</si>
  <si>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</si>
  <si>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</si>
  <si>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</si>
  <si>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</si>
  <si>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</si>
  <si>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</si>
  <si>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</si>
  <si>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</si>
  <si>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</si>
  <si>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</si>
  <si>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</si>
  <si>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</si>
  <si>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</si>
  <si>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</si>
  <si>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</si>
  <si>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</si>
  <si>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</si>
  <si>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</si>
  <si>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</si>
  <si>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</si>
  <si>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</si>
  <si>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</si>
  <si>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</si>
  <si>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</si>
  <si>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</si>
  <si>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</si>
  <si>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</si>
  <si>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</si>
  <si>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</si>
  <si>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</si>
  <si>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</si>
  <si>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</si>
  <si>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</si>
  <si>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</si>
  <si>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</si>
  <si>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</si>
  <si>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</si>
  <si>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</si>
  <si>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</si>
  <si>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</si>
  <si>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</si>
  <si>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</si>
  <si>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</si>
  <si>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</si>
  <si>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</si>
  <si>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</si>
  <si>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</si>
  <si>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</si>
  <si>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</si>
  <si>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</si>
  <si>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</si>
  <si>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</si>
  <si>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</si>
  <si>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</si>
  <si>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</si>
  <si>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</si>
  <si>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</si>
  <si>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</si>
  <si>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</si>
  <si>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</si>
  <si>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</si>
  <si>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</si>
  <si>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</si>
  <si>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</si>
  <si>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</si>
  <si>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</si>
  <si>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</si>
  <si>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</si>
  <si>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</si>
  <si>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</si>
  <si>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</si>
  <si>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</si>
  <si>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</si>
  <si>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</si>
  <si>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</si>
  <si>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</si>
  <si>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</si>
  <si>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</si>
  <si>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</si>
  <si>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</si>
  <si>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</si>
  <si>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</si>
  <si>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</si>
  <si>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</si>
  <si>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</si>
  <si>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</si>
  <si>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</si>
  <si>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</si>
  <si>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</si>
  <si>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</si>
  <si>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</si>
  <si>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</si>
  <si>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</si>
  <si>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</si>
  <si>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</si>
  <si>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</si>
  <si>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</si>
  <si>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</si>
  <si>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</si>
  <si>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</si>
  <si>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</si>
  <si>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</si>
  <si>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</si>
  <si>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</si>
  <si>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</si>
  <si>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</si>
  <si>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</si>
  <si>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</si>
  <si>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</si>
  <si>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</si>
  <si>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</si>
  <si>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</si>
  <si>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</si>
  <si>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</si>
  <si>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</si>
  <si>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</si>
  <si>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</si>
  <si>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</si>
  <si>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</si>
  <si>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</si>
  <si>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</si>
  <si>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</si>
  <si>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</si>
  <si>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</si>
  <si>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</si>
  <si>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</si>
  <si>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</si>
  <si>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</si>
  <si>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</si>
  <si>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</si>
  <si>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</si>
  <si>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</si>
  <si>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</si>
  <si>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</si>
  <si>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</si>
  <si>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</si>
  <si>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</si>
  <si>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</si>
  <si>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</si>
  <si>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</si>
  <si>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</si>
  <si>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</si>
  <si>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</si>
  <si>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</si>
  <si>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</si>
  <si>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</si>
  <si>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</si>
  <si>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</si>
  <si>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</si>
  <si>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</si>
  <si>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</si>
  <si>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</si>
  <si>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</si>
  <si>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</si>
  <si>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</si>
  <si>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</si>
  <si>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</si>
  <si>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</si>
  <si>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</si>
  <si>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</si>
  <si>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</si>
  <si>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</si>
  <si>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</si>
  <si>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</si>
  <si>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</si>
  <si>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</si>
  <si>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</si>
  <si>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</si>
  <si>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</si>
  <si>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</si>
  <si>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</si>
  <si>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</si>
  <si>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</si>
  <si>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</si>
  <si>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</si>
  <si>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</si>
  <si>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</si>
  <si>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</si>
  <si>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</si>
  <si>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</si>
  <si>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</si>
  <si>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</si>
  <si>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</si>
  <si>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</si>
  <si>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</si>
  <si>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</si>
  <si>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</si>
  <si>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</si>
  <si>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</si>
  <si>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</si>
  <si>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</si>
  <si>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</si>
  <si>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</si>
  <si>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</si>
  <si>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</si>
  <si>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</si>
  <si>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</si>
  <si>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</si>
  <si>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</si>
  <si>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</si>
  <si>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</si>
  <si>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</si>
  <si>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</si>
  <si>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</si>
  <si>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</si>
  <si>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</si>
  <si>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</si>
  <si>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</si>
  <si>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</si>
  <si>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</si>
  <si>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</si>
  <si>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</si>
  <si>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</si>
  <si>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</si>
  <si>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</si>
  <si>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</si>
  <si>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</si>
  <si>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</si>
  <si>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</si>
  <si>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</si>
  <si>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</si>
  <si>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</si>
  <si>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</si>
  <si>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</si>
  <si>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</si>
  <si>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</si>
  <si>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</si>
  <si>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</si>
  <si>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</si>
  <si>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</si>
  <si>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</si>
  <si>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</si>
  <si>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</si>
  <si>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</si>
  <si>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</si>
  <si>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</si>
  <si>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</si>
  <si>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</si>
  <si>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</si>
  <si>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</si>
  <si>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</si>
  <si>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</si>
  <si>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</si>
  <si>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</si>
  <si>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</si>
  <si>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</si>
  <si>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</si>
  <si>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</si>
  <si>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</si>
  <si>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</si>
  <si>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</si>
  <si>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</si>
  <si>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</si>
  <si>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</si>
  <si>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</si>
  <si>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</si>
  <si>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</si>
  <si>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</si>
  <si>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</si>
  <si>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</si>
  <si>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</si>
  <si>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</si>
  <si>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</si>
  <si>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</si>
  <si>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</si>
  <si>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</si>
  <si>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</si>
  <si>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</si>
  <si>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</si>
  <si>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</si>
  <si>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</si>
  <si>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</si>
  <si>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</si>
  <si>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</si>
  <si>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</si>
  <si>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</si>
  <si>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</si>
  <si>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</si>
  <si>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</si>
  <si>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</si>
  <si>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</si>
  <si>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</si>
  <si>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</si>
  <si>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</si>
  <si>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</si>
  <si>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</si>
  <si>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</si>
  <si>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</si>
  <si>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</si>
  <si>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</si>
  <si>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</si>
  <si>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</si>
  <si>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</si>
  <si>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</si>
  <si>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</si>
  <si>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</si>
  <si>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</si>
  <si>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</si>
  <si>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</si>
  <si>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</si>
  <si>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</si>
  <si>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</si>
  <si>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</si>
  <si>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</si>
  <si>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</si>
  <si>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</si>
  <si>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</si>
  <si>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</si>
  <si>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</si>
  <si>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</si>
  <si>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</si>
  <si>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</si>
  <si>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</si>
  <si>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</si>
  <si>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</si>
  <si>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</si>
  <si>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</si>
  <si>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</si>
  <si>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</si>
  <si>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</si>
  <si>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</si>
  <si>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</si>
  <si>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</si>
  <si>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</si>
  <si>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</si>
  <si>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</si>
  <si>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</si>
  <si>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</si>
  <si>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</si>
  <si>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</si>
  <si>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</si>
  <si>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</si>
  <si>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</si>
  <si>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</si>
  <si>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</si>
  <si>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</si>
  <si>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</si>
  <si>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</si>
  <si>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</si>
  <si>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</si>
  <si>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</si>
  <si>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</si>
  <si>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</si>
  <si>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</si>
  <si>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</si>
  <si>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</si>
  <si>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</si>
  <si>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</si>
  <si>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</si>
  <si>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</si>
  <si>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</si>
  <si>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</si>
  <si>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</si>
  <si>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</si>
  <si>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</si>
  <si>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</si>
  <si>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</si>
  <si>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</si>
  <si>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</si>
  <si>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</si>
  <si>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</si>
  <si>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</si>
  <si>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</si>
  <si>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</si>
  <si>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</si>
  <si>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</si>
  <si>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</si>
  <si>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</si>
  <si>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</si>
  <si>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</si>
  <si>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</si>
  <si>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</si>
  <si>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</si>
  <si>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</si>
  <si>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</si>
  <si>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</si>
  <si>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</si>
  <si>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</si>
  <si>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</si>
  <si>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</si>
  <si>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</si>
  <si>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</si>
  <si>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</si>
  <si>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</si>
  <si>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</si>
  <si>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</si>
  <si>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</si>
  <si>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</si>
  <si>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</si>
  <si>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</si>
  <si>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</si>
  <si>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</si>
  <si>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</si>
  <si>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</si>
  <si>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</si>
  <si>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</si>
  <si>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</si>
  <si>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</si>
  <si>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</si>
  <si>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</si>
  <si>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</si>
  <si>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</si>
  <si>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</si>
  <si>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</si>
  <si>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</si>
  <si>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</si>
  <si>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</si>
  <si>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</si>
  <si>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</si>
  <si>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</si>
  <si>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</si>
  <si>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</si>
  <si>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</si>
  <si>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</si>
  <si>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</si>
  <si>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</si>
  <si>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</si>
  <si>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</si>
  <si>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</si>
  <si>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</si>
  <si>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</si>
  <si>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</si>
  <si>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</si>
  <si>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</si>
  <si>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</si>
  <si>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</si>
  <si>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</si>
  <si>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</si>
  <si>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</si>
  <si>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</si>
  <si>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</si>
  <si>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</si>
  <si>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</si>
  <si>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</si>
  <si>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</si>
  <si>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</si>
  <si>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</si>
  <si>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</si>
  <si>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</si>
  <si>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</si>
  <si>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</si>
  <si>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</si>
  <si>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</si>
  <si>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</si>
  <si>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</si>
  <si>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</si>
  <si>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</si>
  <si>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</si>
  <si>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</si>
  <si>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</si>
  <si>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</si>
  <si>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</si>
  <si>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</si>
  <si>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</si>
  <si>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</si>
  <si>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</si>
  <si>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</si>
  <si>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</si>
  <si>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</si>
  <si>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</si>
  <si>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</si>
  <si>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</si>
  <si>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</si>
  <si>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</si>
  <si>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</si>
  <si>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</si>
  <si>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</si>
  <si>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</si>
  <si>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</si>
  <si>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</si>
  <si>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</si>
  <si>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</si>
  <si>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</si>
  <si>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</si>
  <si>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</si>
  <si>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</si>
  <si>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</si>
  <si>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</si>
  <si>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</si>
  <si>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</si>
  <si>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</si>
  <si>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</si>
  <si>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</si>
  <si>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</si>
  <si>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</si>
  <si>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</si>
  <si>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</si>
  <si>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</si>
  <si>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</si>
  <si>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</si>
  <si>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</si>
  <si>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</si>
  <si>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</si>
  <si>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</si>
  <si>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</si>
  <si>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</si>
  <si>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</si>
  <si>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</si>
  <si>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</si>
  <si>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</si>
  <si>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</si>
  <si>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</si>
  <si>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</si>
  <si>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</si>
  <si>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</si>
  <si>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</si>
  <si>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</si>
  <si>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</si>
  <si>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</si>
  <si>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</si>
  <si>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</si>
  <si>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</si>
  <si>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</si>
  <si>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</si>
  <si>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</si>
  <si>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</si>
  <si>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</si>
  <si>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</si>
  <si>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</si>
  <si>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</si>
  <si>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</si>
  <si>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</si>
  <si>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</si>
  <si>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</si>
  <si>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</si>
  <si>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</si>
  <si>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</si>
  <si>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</si>
  <si>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</si>
  <si>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</si>
  <si>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</si>
  <si>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</si>
  <si>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</si>
  <si>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</si>
  <si>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</si>
  <si>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</si>
  <si>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</si>
  <si>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</si>
  <si>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</si>
  <si>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</si>
  <si>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</si>
  <si>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</si>
  <si>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</si>
  <si>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</si>
  <si>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</si>
  <si>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</si>
  <si>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</si>
  <si>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</si>
  <si>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</si>
  <si>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</si>
  <si>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</si>
  <si>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</si>
  <si>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</si>
  <si>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</si>
  <si>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</si>
  <si>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</si>
  <si>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</si>
  <si>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</si>
  <si>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</si>
  <si>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</si>
  <si>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</si>
  <si>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</si>
  <si>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</si>
  <si>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</si>
  <si>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</si>
  <si>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</si>
  <si>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</si>
  <si>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</si>
  <si>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</si>
  <si>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</si>
  <si>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</si>
  <si>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</si>
  <si>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</si>
  <si>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</si>
  <si>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</si>
  <si>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</si>
  <si>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</si>
  <si>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</si>
  <si>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</si>
  <si>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</si>
  <si>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</si>
  <si>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</si>
  <si>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</si>
  <si>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</si>
  <si>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</si>
  <si>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</si>
  <si>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</si>
  <si>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</si>
  <si>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</si>
  <si>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</si>
  <si>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</si>
  <si>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</si>
  <si>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</si>
  <si>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</si>
  <si>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</si>
  <si>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</si>
  <si>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</si>
  <si>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</si>
  <si>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</si>
  <si>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</si>
  <si>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</si>
  <si>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</si>
  <si>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</si>
  <si>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</si>
  <si>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</si>
  <si>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</si>
  <si>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</si>
  <si>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</si>
  <si>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</si>
  <si>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</si>
  <si>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</si>
  <si>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</si>
  <si>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</si>
  <si>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</si>
  <si>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</si>
  <si>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</si>
  <si>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</si>
  <si>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</si>
  <si>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</si>
  <si>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</si>
  <si>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</si>
  <si>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</si>
  <si>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</si>
  <si>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</si>
  <si>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</si>
  <si>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</si>
  <si>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</si>
  <si>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</si>
  <si>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</si>
  <si>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</si>
  <si>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</si>
  <si>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</si>
  <si>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</si>
  <si>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</si>
  <si>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</si>
  <si>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</si>
  <si>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</si>
  <si>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</si>
  <si>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</si>
  <si>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</si>
  <si>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</si>
  <si>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</si>
  <si>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</si>
  <si>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</si>
  <si>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</si>
  <si>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</si>
  <si>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</si>
  <si>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</si>
  <si>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</si>
  <si>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</si>
  <si>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</si>
  <si>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</si>
  <si>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</si>
  <si>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</si>
  <si>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</si>
  <si>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</si>
  <si>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</si>
  <si>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</si>
  <si>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</si>
  <si>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</si>
  <si>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</si>
  <si>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</si>
  <si>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</si>
  <si>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</si>
  <si>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</si>
  <si>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</si>
  <si>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</si>
  <si>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</si>
  <si>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</si>
  <si>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</si>
  <si>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</si>
  <si>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</si>
  <si>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</si>
  <si>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</si>
  <si>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</si>
  <si>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</si>
  <si>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</si>
  <si>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</si>
  <si>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</si>
  <si>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</si>
  <si>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</si>
  <si>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</si>
  <si>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</si>
  <si>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</si>
  <si>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</si>
  <si>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</si>
  <si>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</si>
  <si>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</si>
  <si>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</si>
  <si>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</si>
  <si>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</si>
  <si>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</si>
  <si>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</si>
  <si>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</si>
  <si>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</si>
  <si>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</si>
  <si>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</si>
  <si>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</si>
  <si>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</si>
  <si>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</si>
  <si>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</si>
  <si>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</si>
  <si>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</si>
  <si>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</si>
  <si>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</si>
  <si>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</si>
  <si>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</si>
  <si>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</si>
  <si>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</si>
  <si>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</si>
  <si>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</si>
  <si>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</si>
  <si>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</si>
  <si>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</si>
  <si>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</si>
  <si>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</si>
  <si>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</si>
  <si>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</si>
  <si>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</si>
  <si>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</si>
  <si>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</si>
  <si>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</si>
  <si>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</si>
  <si>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</si>
  <si>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</si>
  <si>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</si>
  <si>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</si>
  <si>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</si>
  <si>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</si>
  <si>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</si>
  <si>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</si>
  <si>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</si>
  <si>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</si>
  <si>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</si>
  <si>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</si>
  <si>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</si>
  <si>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</si>
  <si>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</si>
  <si>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</si>
  <si>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</si>
  <si>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</si>
  <si>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</si>
  <si>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</si>
  <si>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</si>
  <si>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</si>
  <si>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</si>
  <si>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</si>
  <si>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</si>
  <si>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</si>
  <si>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</si>
  <si>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</si>
  <si>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</si>
  <si>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</si>
  <si>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</si>
  <si>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</si>
  <si>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</si>
  <si>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</si>
  <si>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</si>
  <si>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</si>
  <si>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</si>
  <si>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</si>
  <si>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</si>
  <si>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</si>
  <si>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</si>
  <si>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</si>
  <si>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</si>
  <si>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</si>
  <si>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</si>
  <si>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</si>
  <si>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</si>
  <si>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</si>
  <si>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</si>
  <si>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</si>
  <si>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</si>
  <si>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</si>
  <si>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</si>
  <si>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</si>
  <si>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</si>
  <si>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</si>
  <si>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</si>
  <si>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</si>
  <si>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</si>
  <si>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</si>
  <si>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</si>
  <si>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</si>
  <si>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</si>
  <si>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</si>
  <si>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</si>
  <si>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</si>
  <si>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</si>
  <si>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</si>
  <si>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</si>
  <si>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</si>
  <si>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</si>
  <si>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</si>
  <si>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</si>
  <si>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</si>
  <si>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</si>
  <si>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</si>
  <si>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</si>
  <si>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</si>
  <si>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</si>
  <si>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</si>
  <si>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</si>
  <si>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</si>
  <si>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</si>
  <si>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</si>
  <si>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</si>
  <si>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</si>
  <si>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</si>
  <si>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</si>
  <si>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</si>
  <si>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</si>
  <si>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</si>
  <si>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</si>
  <si>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</si>
  <si>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</si>
  <si>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</si>
  <si>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</si>
  <si>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</si>
  <si>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</si>
  <si>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</si>
  <si>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</si>
  <si>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</si>
  <si>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</si>
  <si>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</si>
  <si>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</si>
  <si>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</si>
  <si>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</si>
  <si>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</si>
  <si>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</si>
  <si>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</si>
  <si>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</si>
  <si>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</si>
  <si>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</si>
  <si>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</si>
  <si>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</si>
  <si>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</si>
  <si>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</si>
  <si>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</si>
  <si>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</si>
  <si>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</si>
  <si>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</si>
  <si>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</si>
  <si>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</si>
  <si>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</si>
  <si>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</si>
  <si>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</si>
  <si>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</si>
  <si>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</si>
  <si>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</si>
  <si>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</si>
  <si>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</si>
  <si>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</si>
  <si>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</si>
  <si>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</si>
  <si>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</si>
  <si>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</si>
  <si>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</si>
  <si>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</si>
  <si>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</si>
  <si>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</si>
  <si>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</si>
  <si>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</si>
  <si>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</si>
  <si>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</si>
  <si>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</si>
  <si>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</si>
  <si>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</si>
  <si>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</si>
  <si>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</si>
  <si>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</si>
  <si>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</si>
  <si>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</si>
  <si>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</si>
  <si>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</si>
  <si>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</si>
  <si>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</si>
  <si>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</si>
  <si>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</si>
  <si>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</si>
  <si>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</si>
  <si>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</si>
  <si>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</si>
  <si>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</si>
  <si>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</si>
  <si>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</si>
  <si>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</si>
  <si>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</si>
  <si>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</si>
  <si>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</si>
  <si>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</si>
  <si>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</si>
  <si>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</si>
  <si>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</si>
  <si>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</si>
  <si>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</si>
  <si>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</si>
  <si>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</si>
  <si>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</si>
  <si>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</si>
  <si>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</si>
  <si>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</si>
  <si>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</si>
  <si>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</si>
  <si>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</si>
  <si>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</si>
  <si>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</si>
  <si>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</si>
  <si>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</si>
  <si>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</si>
  <si>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</si>
  <si>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</si>
  <si>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</si>
  <si>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</si>
  <si>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</si>
  <si>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</si>
  <si>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</si>
  <si>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</si>
  <si>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</si>
  <si>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</si>
  <si>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</si>
  <si>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</si>
  <si>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</si>
  <si>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</si>
  <si>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</si>
  <si>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</si>
  <si>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</si>
  <si>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</si>
  <si>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</si>
  <si>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</si>
  <si>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</si>
  <si>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</si>
  <si>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</si>
  <si>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</si>
  <si>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</si>
  <si>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</si>
  <si>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</si>
  <si>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</si>
  <si>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</si>
  <si>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</si>
  <si>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</si>
  <si>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</si>
  <si>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</si>
  <si>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</si>
  <si>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</si>
  <si>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</si>
  <si>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</si>
  <si>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</si>
  <si>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</si>
  <si>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</si>
  <si>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</si>
  <si>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</si>
  <si>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</si>
  <si>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</si>
  <si>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</si>
  <si>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</si>
  <si>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</si>
  <si>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</si>
  <si>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</si>
  <si>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</si>
  <si>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</si>
  <si>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</si>
  <si>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</si>
  <si>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</si>
  <si>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</si>
  <si>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</si>
  <si>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</si>
  <si>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</si>
  <si>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</si>
  <si>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</si>
  <si>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</si>
  <si>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</si>
  <si>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</si>
  <si>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</si>
  <si>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</si>
  <si>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</si>
  <si>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</si>
  <si>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</si>
  <si>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</si>
  <si>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</si>
  <si>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</si>
  <si>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</si>
  <si>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</si>
  <si>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</si>
  <si>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</si>
  <si>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</si>
  <si>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</si>
  <si>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</si>
  <si>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</si>
  <si>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</si>
  <si>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</si>
  <si>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</si>
  <si>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</si>
  <si>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</si>
  <si>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</si>
  <si>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</si>
  <si>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</si>
  <si>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</si>
  <si>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</si>
  <si>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</si>
  <si>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</si>
  <si>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</si>
  <si>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</si>
  <si>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</si>
  <si>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</si>
  <si>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</si>
  <si>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</si>
  <si>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</si>
  <si>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</si>
  <si>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</si>
  <si>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</si>
  <si>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</si>
  <si>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</si>
  <si>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</si>
  <si>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</si>
  <si>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</si>
  <si>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</si>
  <si>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</si>
  <si>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</si>
  <si>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</si>
  <si>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</si>
  <si>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</si>
  <si>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</si>
  <si>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</si>
  <si>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</si>
  <si>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</si>
  <si>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</si>
  <si>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</si>
  <si>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</si>
  <si>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</si>
  <si>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</si>
  <si>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</si>
  <si>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</si>
  <si>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</si>
  <si>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</si>
  <si>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</si>
  <si>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</si>
  <si>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</si>
  <si>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</si>
  <si>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</si>
  <si>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</si>
  <si>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</si>
  <si>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</si>
  <si>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</si>
  <si>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</si>
  <si>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</si>
  <si>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</si>
  <si>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</si>
  <si>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</si>
  <si>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</si>
  <si>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</si>
  <si>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</si>
  <si>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</si>
  <si>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</si>
  <si>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</si>
  <si>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</si>
  <si>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</si>
  <si>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</si>
  <si>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</si>
  <si>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</si>
  <si>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</si>
  <si>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</si>
  <si>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</si>
  <si>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</si>
  <si>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</si>
  <si>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</si>
  <si>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</si>
  <si>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</si>
  <si>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</si>
  <si>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</si>
  <si>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</si>
  <si>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</si>
  <si>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</si>
  <si>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</si>
  <si>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</si>
  <si>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</si>
  <si>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</si>
  <si>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</si>
  <si>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</si>
  <si>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</si>
  <si>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</si>
  <si>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</si>
  <si>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</si>
  <si>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</si>
  <si>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</si>
  <si>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</si>
  <si>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</si>
  <si>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</si>
  <si>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</si>
  <si>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</si>
  <si>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</si>
  <si>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</si>
  <si>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</si>
  <si>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</si>
  <si>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</si>
  <si>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</si>
  <si>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</si>
  <si>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</si>
  <si>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</si>
  <si>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</si>
  <si>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</si>
  <si>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</si>
  <si>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</si>
  <si>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</si>
  <si>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</si>
  <si>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</si>
  <si>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</si>
  <si>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</si>
  <si>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</si>
  <si>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</si>
  <si>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</si>
  <si>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</si>
  <si>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</si>
  <si>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</si>
  <si>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</si>
  <si>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</si>
  <si>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</si>
  <si>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</si>
  <si>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</si>
  <si>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</si>
  <si>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</si>
  <si>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</si>
  <si>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</si>
  <si>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</si>
  <si>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</si>
  <si>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</si>
  <si>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</si>
  <si>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</si>
  <si>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</si>
  <si>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</si>
  <si>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</si>
  <si>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</si>
  <si>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</si>
  <si>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</si>
  <si>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</si>
  <si>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</si>
  <si>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</si>
  <si>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</si>
  <si>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</si>
  <si>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</si>
  <si>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</si>
  <si>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</si>
  <si>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</si>
  <si>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</si>
  <si>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</si>
  <si>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</si>
  <si>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</si>
  <si>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</si>
  <si>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</si>
  <si>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</si>
  <si>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</si>
  <si>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</si>
  <si>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</si>
  <si>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</si>
  <si>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</si>
  <si>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</si>
  <si>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</si>
  <si>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</si>
  <si>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</si>
  <si>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</si>
  <si>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</si>
  <si>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</si>
  <si>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</si>
  <si>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</si>
  <si>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</si>
  <si>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</si>
  <si>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</si>
  <si>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</si>
  <si>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</si>
  <si>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</si>
  <si>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</si>
  <si>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</si>
  <si>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</si>
  <si>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</si>
  <si>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</si>
  <si>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</si>
  <si>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</si>
  <si>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</si>
  <si>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</si>
  <si>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</si>
  <si>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</si>
  <si>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</si>
  <si>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</si>
  <si>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</si>
  <si>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</si>
  <si>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</si>
  <si>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</si>
  <si>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</si>
  <si>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</si>
  <si>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</si>
  <si>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</si>
  <si>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</si>
  <si>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</si>
  <si>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</si>
  <si>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</si>
  <si>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</si>
  <si>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</si>
  <si>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</si>
  <si>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</si>
  <si>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</si>
  <si>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</si>
  <si>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</si>
  <si>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</si>
  <si>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</si>
  <si>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</si>
  <si>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</si>
  <si>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</si>
  <si>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</si>
  <si>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</si>
  <si>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</si>
  <si>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</si>
  <si>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</si>
  <si>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</si>
  <si>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</si>
  <si>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</si>
  <si>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</si>
  <si>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</si>
  <si>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</si>
  <si>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</si>
  <si>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</si>
  <si>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</si>
  <si>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</si>
  <si>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</si>
  <si>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</si>
  <si>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</si>
  <si>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</si>
  <si>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</si>
  <si>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</si>
  <si>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</si>
  <si>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</si>
  <si>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</si>
  <si>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</si>
  <si>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</si>
  <si>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</si>
  <si>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</si>
  <si>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</si>
  <si>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</si>
  <si>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</si>
  <si>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</si>
  <si>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</si>
  <si>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</si>
  <si>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</si>
  <si>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</si>
  <si>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</si>
  <si>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</si>
  <si>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</si>
  <si>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</si>
  <si>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</si>
  <si>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</si>
  <si>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</si>
  <si>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</si>
  <si>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</si>
  <si>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</si>
  <si>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</si>
  <si>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</si>
  <si>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</si>
  <si>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</si>
  <si>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</si>
  <si>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</si>
  <si>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</si>
  <si>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</si>
  <si>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</si>
  <si>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</si>
  <si>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</si>
  <si>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</si>
  <si>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</si>
  <si>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</si>
  <si>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</si>
  <si>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</si>
  <si>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</si>
  <si>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</si>
  <si>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</si>
  <si>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</si>
  <si>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</si>
  <si>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</si>
  <si>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</si>
  <si>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</si>
  <si>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</si>
  <si>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</si>
  <si>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</si>
  <si>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</si>
  <si>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</si>
  <si>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</si>
  <si>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</si>
  <si>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</si>
  <si>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</si>
  <si>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</si>
  <si>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</si>
  <si>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</si>
  <si>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</si>
  <si>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</si>
  <si>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</si>
  <si>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</si>
  <si>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</si>
  <si>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</si>
  <si>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</si>
  <si>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</si>
  <si>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</si>
  <si>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</si>
  <si>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</si>
  <si>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</si>
  <si>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</si>
  <si>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</si>
  <si>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</si>
  <si>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</si>
  <si>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</si>
  <si>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</si>
  <si>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</si>
  <si>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</si>
  <si>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</si>
  <si>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</si>
  <si>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</si>
  <si>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</si>
  <si>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</si>
  <si>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</si>
  <si>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</si>
  <si>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</si>
  <si>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</si>
  <si>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</si>
  <si>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</si>
  <si>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</si>
  <si>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</si>
  <si>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</si>
  <si>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</si>
  <si>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</si>
  <si>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</si>
  <si>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</si>
  <si>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</si>
  <si>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</si>
  <si>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</si>
  <si>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</si>
  <si>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</si>
  <si>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</si>
  <si>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</si>
  <si>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</si>
  <si>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</si>
  <si>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</si>
  <si>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</si>
  <si>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</si>
  <si>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</si>
  <si>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</si>
  <si>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</si>
  <si>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</si>
  <si>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</si>
  <si>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</si>
  <si>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</si>
  <si>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</si>
  <si>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</si>
  <si>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</si>
  <si>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</si>
  <si>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</si>
  <si>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</si>
  <si>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</si>
  <si>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</si>
  <si>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</si>
  <si>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</si>
  <si>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</si>
  <si>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</si>
  <si>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</si>
  <si>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</si>
  <si>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</si>
  <si>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</si>
  <si>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</si>
  <si>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</si>
  <si>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</si>
  <si>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</si>
  <si>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</si>
  <si>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</si>
  <si>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</si>
  <si>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</si>
  <si>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</si>
  <si>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</si>
  <si>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</si>
  <si>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</si>
  <si>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</si>
  <si>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</si>
  <si>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</si>
  <si>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</si>
  <si>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</si>
  <si>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</si>
  <si>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</si>
  <si>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</si>
  <si>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</si>
  <si>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</si>
  <si>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</si>
  <si>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</si>
  <si>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</si>
  <si>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</si>
  <si>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</si>
  <si>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</si>
  <si>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</si>
  <si>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</si>
  <si>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</si>
  <si>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</si>
  <si>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</si>
  <si>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</si>
  <si>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</si>
  <si>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</si>
  <si>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</si>
  <si>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</si>
  <si>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</si>
  <si>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</si>
  <si>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</si>
  <si>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</si>
  <si>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</si>
  <si>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</si>
  <si>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</si>
  <si>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</si>
  <si>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</si>
  <si>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</si>
  <si>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</si>
  <si>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</si>
  <si>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</si>
  <si>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</si>
  <si>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</si>
  <si>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</si>
  <si>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</si>
  <si>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</si>
  <si>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</si>
  <si>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</si>
  <si>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</si>
  <si>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</si>
  <si>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</si>
  <si>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</si>
  <si>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</si>
  <si>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</si>
  <si>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</si>
  <si>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</si>
  <si>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</si>
  <si>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</si>
  <si>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</si>
  <si>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</si>
  <si>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</si>
  <si>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</si>
  <si>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</si>
  <si>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</si>
  <si>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</si>
  <si>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</si>
  <si>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</si>
  <si>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</si>
  <si>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</si>
  <si>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</si>
  <si>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</si>
  <si>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</si>
  <si>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</si>
  <si>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</si>
  <si>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</si>
  <si>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</si>
  <si>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</si>
  <si>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</si>
  <si>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</si>
  <si>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</si>
  <si>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</si>
  <si>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</si>
  <si>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</si>
  <si>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</si>
  <si>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</si>
  <si>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</si>
  <si>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</si>
  <si>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</si>
  <si>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</si>
  <si>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</si>
  <si>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</si>
  <si>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</si>
  <si>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</si>
  <si>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</si>
  <si>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</si>
  <si>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</si>
  <si>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</si>
  <si>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</si>
  <si>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</si>
  <si>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</si>
  <si>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</si>
  <si>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</si>
  <si>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</si>
  <si>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</si>
  <si>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</si>
  <si>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</si>
  <si>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</si>
  <si>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</si>
  <si>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</si>
  <si>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</si>
  <si>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</si>
  <si>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</si>
  <si>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</si>
  <si>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</si>
  <si>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</si>
  <si>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</si>
  <si>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</si>
  <si>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</si>
  <si>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</si>
  <si>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</si>
  <si>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</si>
  <si>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</si>
  <si>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</si>
  <si>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</si>
  <si>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</si>
  <si>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</si>
  <si>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</si>
  <si>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</si>
  <si>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</si>
  <si>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</si>
  <si>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</si>
  <si>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</si>
  <si>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</si>
  <si>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</si>
  <si>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</si>
  <si>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</si>
  <si>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</si>
  <si>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</si>
  <si>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</si>
  <si>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</si>
  <si>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</si>
  <si>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</si>
  <si>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</si>
  <si>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</si>
  <si>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</si>
  <si>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</si>
  <si>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</si>
  <si>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</si>
  <si>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</si>
  <si>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</si>
  <si>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</si>
  <si>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</si>
  <si>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</si>
  <si>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</si>
  <si>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</si>
  <si>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</si>
  <si>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</si>
  <si>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</si>
  <si>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</si>
  <si>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</si>
  <si>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</si>
  <si>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</si>
  <si>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</si>
  <si>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</si>
  <si>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</si>
  <si>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</si>
  <si>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</si>
  <si>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</si>
  <si>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</si>
  <si>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</si>
  <si>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</si>
  <si>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</si>
  <si>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</si>
  <si>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</si>
  <si>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</si>
  <si>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</si>
  <si>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</si>
  <si>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</si>
  <si>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</si>
  <si>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</si>
  <si>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</si>
  <si>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</si>
  <si>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</si>
  <si>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</si>
  <si>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</si>
  <si>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</si>
  <si>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</si>
  <si>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</si>
  <si>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</si>
  <si>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</si>
  <si>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</si>
  <si>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</si>
  <si>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</si>
  <si>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</si>
  <si>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</si>
  <si>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</si>
  <si>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</si>
  <si>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</si>
  <si>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</si>
  <si>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</si>
  <si>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</si>
  <si>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</si>
  <si>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</si>
  <si>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</si>
  <si>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</si>
  <si>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</si>
  <si>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</si>
  <si>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</si>
  <si>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</si>
  <si>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</si>
  <si>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</si>
  <si>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</si>
  <si>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</si>
  <si>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</si>
  <si>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</si>
  <si>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</si>
  <si>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</si>
  <si>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</si>
  <si>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</si>
  <si>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</si>
  <si>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</si>
  <si>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</si>
  <si>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</si>
  <si>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</si>
  <si>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</si>
  <si>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</si>
  <si>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</si>
  <si>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</si>
  <si>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</si>
  <si>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</si>
  <si>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</si>
  <si>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</si>
  <si>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</si>
  <si>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</si>
  <si>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</si>
  <si>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</si>
  <si>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</si>
  <si>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</si>
  <si>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</si>
  <si>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</si>
  <si>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</si>
  <si>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</si>
  <si>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</si>
  <si>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</si>
  <si>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</si>
  <si>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</si>
  <si>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</si>
  <si>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</si>
  <si>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</si>
  <si>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</si>
  <si>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</si>
  <si>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</si>
  <si>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</si>
  <si>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</si>
  <si>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</si>
  <si>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</si>
  <si>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</si>
  <si>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</si>
  <si>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</si>
  <si>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</si>
  <si>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</si>
  <si>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</si>
  <si>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</si>
  <si>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</si>
  <si>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</si>
  <si>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</si>
  <si>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</si>
  <si>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</si>
  <si>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</si>
  <si>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</si>
  <si>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</si>
  <si>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</si>
  <si>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</si>
  <si>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</si>
  <si>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</si>
  <si>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</si>
  <si>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</si>
  <si>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</si>
  <si>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</si>
  <si>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</si>
  <si>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</si>
  <si>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</si>
  <si>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</si>
  <si>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</si>
  <si>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</si>
  <si>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</si>
  <si>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</si>
  <si>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</si>
  <si>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</si>
  <si>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</si>
  <si>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</si>
  <si>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</si>
  <si>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</si>
  <si>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</si>
  <si>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</si>
  <si>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</si>
  <si>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</si>
  <si>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</si>
  <si>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</si>
  <si>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</si>
  <si>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</si>
  <si>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</si>
  <si>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</si>
  <si>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</si>
  <si>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</si>
  <si>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</si>
  <si>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</si>
  <si>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</si>
  <si>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</si>
  <si>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</si>
  <si>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</si>
  <si>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</si>
  <si>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</si>
  <si>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</si>
  <si>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</si>
  <si>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</si>
  <si>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</si>
  <si>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</si>
  <si>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</si>
  <si>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</si>
  <si>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</si>
  <si>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</si>
  <si>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</si>
  <si>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</si>
  <si>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</si>
  <si>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</si>
  <si>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</si>
  <si>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</si>
  <si>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</si>
  <si>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</si>
  <si>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</si>
  <si>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</si>
  <si>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</si>
  <si>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</si>
  <si>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</si>
  <si>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</si>
  <si>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</si>
  <si>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</si>
  <si>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</si>
  <si>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</si>
  <si>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</si>
  <si>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</si>
  <si>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</si>
  <si>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</si>
  <si>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</si>
  <si>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</si>
  <si>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</si>
  <si>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</si>
  <si>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</si>
  <si>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</si>
  <si>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</si>
  <si>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</si>
  <si>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</si>
  <si>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</si>
  <si>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</si>
  <si>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</si>
  <si>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</si>
  <si>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</si>
  <si>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</si>
  <si>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</si>
  <si>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</si>
  <si>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</si>
  <si>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</si>
  <si>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</si>
  <si>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</si>
  <si>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</si>
  <si>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</si>
  <si>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</si>
  <si>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</si>
  <si>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</si>
  <si>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</si>
  <si>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</si>
  <si>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</si>
  <si>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</si>
  <si>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</si>
  <si>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</si>
  <si>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</si>
  <si>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</si>
  <si>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</si>
  <si>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</si>
  <si>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</si>
  <si>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</si>
  <si>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</si>
  <si>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</si>
  <si>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</si>
  <si>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</si>
  <si>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</si>
  <si>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</si>
  <si>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</si>
  <si>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</si>
  <si>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</si>
  <si>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</si>
  <si>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</si>
  <si>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</si>
  <si>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</si>
  <si>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</si>
  <si>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</si>
  <si>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</si>
  <si>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</si>
  <si>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</si>
  <si>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</si>
  <si>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</si>
  <si>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</si>
  <si>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</si>
  <si>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</si>
  <si>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</si>
  <si>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</si>
  <si>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</si>
  <si>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</si>
  <si>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</si>
  <si>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</si>
  <si>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</si>
  <si>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</si>
  <si>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</si>
  <si>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</si>
  <si>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</si>
  <si>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</si>
  <si>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</si>
  <si>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</si>
  <si>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</si>
  <si>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</si>
  <si>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</si>
  <si>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</si>
  <si>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</si>
  <si>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</si>
  <si>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</si>
  <si>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</si>
  <si>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</si>
  <si>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</si>
  <si>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</si>
  <si>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</si>
  <si>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</si>
  <si>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</si>
  <si>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</si>
  <si>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</si>
  <si>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</si>
  <si>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</si>
  <si>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</si>
  <si>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</si>
  <si>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</si>
  <si>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</si>
  <si>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</si>
  <si>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</si>
  <si>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</si>
  <si>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</si>
  <si>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</si>
  <si>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</si>
  <si>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</si>
  <si>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</si>
  <si>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</si>
  <si>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</si>
  <si>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</si>
  <si>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</si>
  <si>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</si>
  <si>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</si>
  <si>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</si>
  <si>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</si>
  <si>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</si>
  <si>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</si>
  <si>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</si>
  <si>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</si>
  <si>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</si>
  <si>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</si>
  <si>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</si>
  <si>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</si>
  <si>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</si>
  <si>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</si>
  <si>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</si>
  <si>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</si>
  <si>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</si>
  <si>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</si>
  <si>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</si>
  <si>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</si>
  <si>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</si>
  <si>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</si>
  <si>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</si>
  <si>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</si>
  <si>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</si>
  <si>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</si>
  <si>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</si>
  <si>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</si>
  <si>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</si>
  <si>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</si>
  <si>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</si>
  <si>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</si>
  <si>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</si>
  <si>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</si>
  <si>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</si>
  <si>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</si>
  <si>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</si>
  <si>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</si>
  <si>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</si>
  <si>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</si>
  <si>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</si>
  <si>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</si>
  <si>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</si>
  <si>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</si>
  <si>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</si>
  <si>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</si>
  <si>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</si>
  <si>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</si>
  <si>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</si>
  <si>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</si>
  <si>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</si>
  <si>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</si>
  <si>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</si>
  <si>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</si>
  <si>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</si>
  <si>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</si>
  <si>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</si>
  <si>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</si>
  <si>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</si>
  <si>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</si>
  <si>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</si>
  <si>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</si>
  <si>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</si>
  <si>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</si>
  <si>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</si>
  <si>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</si>
  <si>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</si>
  <si>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</si>
  <si>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</si>
  <si>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</si>
  <si>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</si>
  <si>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</si>
  <si>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</si>
  <si>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</si>
  <si>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</si>
  <si>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</si>
  <si>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</si>
  <si>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</si>
  <si>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</si>
  <si>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</si>
  <si>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</si>
  <si>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</si>
  <si>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</si>
  <si>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</si>
  <si>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</si>
  <si>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</si>
  <si>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</si>
  <si>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</si>
  <si>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</si>
  <si>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</si>
  <si>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</si>
  <si>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</si>
  <si>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</si>
  <si>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</si>
  <si>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</si>
  <si>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</si>
  <si>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</si>
  <si>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</si>
  <si>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</si>
  <si>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</si>
  <si>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</si>
  <si>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</si>
  <si>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</si>
  <si>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</si>
  <si>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</si>
  <si>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</si>
  <si>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</si>
  <si>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</si>
  <si>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</si>
  <si>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</si>
  <si>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</si>
  <si>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</si>
  <si>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</si>
  <si>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</si>
  <si>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</si>
  <si>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</si>
  <si>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</si>
  <si>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</si>
  <si>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</si>
  <si>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</si>
  <si>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</si>
  <si>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</si>
  <si>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</si>
  <si>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</si>
  <si>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</si>
  <si>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</si>
  <si>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</si>
  <si>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</si>
  <si>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</si>
  <si>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</si>
  <si>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</si>
  <si>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</si>
  <si>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</si>
  <si>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</si>
  <si>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</si>
  <si>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</si>
  <si>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</si>
  <si>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</si>
  <si>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</si>
  <si>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</si>
  <si>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</si>
  <si>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</si>
  <si>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</si>
  <si>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</si>
  <si>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</si>
  <si>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</si>
  <si>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</si>
  <si>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</si>
  <si>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</si>
  <si>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</si>
  <si>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</si>
  <si>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</si>
  <si>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</si>
  <si>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</si>
  <si>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</si>
  <si>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</si>
  <si>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</si>
  <si>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</si>
  <si>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</si>
  <si>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</si>
  <si>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</si>
  <si>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</si>
  <si>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</si>
  <si>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</si>
  <si>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</si>
  <si>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</si>
  <si>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</si>
  <si>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</si>
  <si>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</si>
  <si>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</si>
  <si>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</si>
  <si>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</si>
  <si>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</si>
  <si>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</si>
  <si>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</si>
  <si>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</si>
  <si>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</si>
  <si>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</si>
  <si>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</si>
  <si>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</si>
  <si>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</si>
  <si>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</si>
  <si>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</si>
  <si>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</si>
  <si>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</si>
  <si>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</si>
  <si>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</si>
  <si>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</si>
  <si>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</si>
  <si>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</si>
  <si>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</si>
  <si>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</si>
  <si>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</si>
  <si>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</si>
  <si>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</si>
  <si>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</si>
  <si>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</si>
  <si>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</si>
  <si>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</si>
  <si>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</si>
  <si>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</si>
  <si>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</si>
  <si>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</si>
  <si>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</si>
  <si>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</si>
  <si>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</si>
  <si>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</si>
  <si>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</si>
  <si>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</si>
  <si>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</si>
  <si>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</si>
  <si>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</si>
  <si>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</si>
  <si>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</si>
  <si>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</si>
  <si>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</si>
  <si>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</si>
  <si>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</si>
  <si>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</si>
  <si>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</si>
  <si>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</si>
  <si>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</si>
  <si>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</si>
  <si>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</si>
  <si>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</si>
  <si>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</si>
  <si>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</si>
  <si>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</si>
  <si>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</si>
  <si>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</si>
  <si>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</si>
  <si>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</si>
  <si>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</si>
  <si>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</si>
  <si>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</si>
  <si>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</si>
  <si>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</si>
  <si>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</si>
  <si>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</si>
  <si>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</si>
  <si>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</si>
  <si>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</si>
  <si>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</si>
  <si>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</si>
  <si>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</si>
  <si>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</si>
  <si>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</si>
  <si>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</si>
  <si>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</si>
  <si>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</si>
  <si>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</si>
  <si>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</si>
  <si>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</si>
  <si>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</si>
  <si>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</si>
  <si>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</si>
  <si>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</si>
  <si>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</si>
  <si>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</si>
  <si>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</si>
  <si>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</si>
  <si>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</si>
  <si>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</si>
  <si>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</si>
  <si>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</si>
  <si>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</si>
  <si>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</si>
  <si>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</si>
  <si>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</si>
  <si>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</si>
  <si>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</si>
  <si>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</si>
  <si>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</si>
  <si>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</si>
  <si>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</si>
  <si>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</si>
  <si>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</si>
  <si>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</si>
  <si>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</si>
  <si>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</si>
  <si>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</si>
  <si>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</si>
  <si>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</si>
  <si>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</si>
  <si>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</si>
  <si>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</si>
  <si>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</si>
  <si>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</si>
  <si>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</si>
  <si>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</si>
  <si>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</si>
  <si>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</si>
  <si>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</si>
  <si>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</si>
  <si>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</si>
  <si>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</si>
  <si>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</si>
  <si>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</si>
  <si>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</si>
  <si>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</si>
  <si>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</si>
  <si>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</si>
  <si>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</si>
  <si>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</si>
  <si>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</si>
  <si>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</si>
  <si>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</si>
  <si>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</si>
  <si>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</si>
  <si>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</si>
  <si>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</si>
  <si>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</si>
  <si>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</si>
  <si>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</si>
  <si>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</si>
  <si>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</si>
  <si>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</si>
  <si>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</si>
  <si>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</si>
  <si>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</si>
  <si>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</si>
  <si>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</si>
  <si>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</si>
  <si>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</si>
  <si>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</si>
  <si>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</si>
  <si>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</si>
  <si>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</si>
  <si>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</si>
  <si>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</si>
  <si>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</si>
  <si>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</si>
  <si>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</si>
  <si>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</si>
  <si>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</si>
  <si>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</si>
  <si>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</si>
  <si>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</si>
  <si>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</si>
  <si>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</si>
  <si>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</si>
  <si>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</si>
  <si>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</si>
  <si>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</si>
  <si>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</si>
  <si>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</si>
  <si>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</si>
  <si>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</si>
  <si>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</si>
  <si>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</si>
  <si>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</si>
  <si>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</si>
  <si>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</si>
  <si>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</si>
  <si>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</si>
  <si>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</si>
  <si>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</si>
  <si>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</si>
  <si>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</si>
  <si>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</si>
  <si>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</si>
  <si>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</si>
  <si>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</si>
  <si>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</si>
  <si>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</si>
  <si>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</si>
  <si>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</si>
  <si>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</si>
  <si>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</si>
  <si>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</si>
  <si>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</si>
  <si>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</si>
  <si>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</si>
  <si>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</si>
  <si>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</si>
  <si>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</si>
  <si>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</si>
  <si>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</si>
  <si>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</si>
  <si>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</si>
  <si>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</si>
  <si>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</si>
  <si>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</si>
  <si>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</si>
  <si>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</si>
  <si>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</si>
  <si>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</si>
  <si>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</si>
  <si>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</si>
  <si>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</si>
  <si>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</si>
  <si>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</si>
  <si>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</si>
  <si>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</si>
  <si>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</si>
  <si>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</si>
  <si>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</si>
  <si>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</si>
  <si>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</si>
  <si>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</si>
  <si>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</si>
  <si>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</si>
  <si>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</si>
  <si>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</si>
  <si>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</si>
  <si>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</si>
  <si>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</si>
  <si>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</si>
  <si>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</si>
  <si>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</si>
  <si>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</si>
  <si>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</si>
  <si>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</si>
  <si>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</si>
  <si>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</si>
  <si>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</si>
  <si>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</si>
  <si>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</si>
  <si>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</si>
  <si>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</si>
  <si>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</si>
  <si>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</si>
  <si>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</si>
  <si>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</si>
  <si>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</si>
  <si>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</si>
  <si>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</si>
  <si>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</si>
  <si>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</si>
  <si>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</si>
  <si>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</si>
  <si>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</si>
  <si>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</si>
  <si>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</si>
  <si>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</si>
  <si>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</si>
  <si>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</si>
  <si>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</si>
  <si>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</si>
  <si>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</si>
  <si>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</si>
  <si>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</si>
  <si>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</si>
  <si>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</si>
  <si>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</si>
  <si>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</si>
  <si>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</si>
  <si>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</si>
  <si>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</si>
  <si>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</si>
  <si>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</si>
  <si>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</si>
  <si>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</si>
  <si>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</si>
  <si>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</si>
  <si>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</si>
  <si>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</si>
  <si>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</si>
  <si>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</si>
  <si>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</si>
  <si>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</si>
  <si>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</si>
  <si>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</si>
  <si>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</si>
  <si>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</si>
  <si>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</si>
  <si>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</si>
  <si>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</si>
  <si>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</si>
  <si>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</si>
  <si>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</si>
  <si>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</si>
  <si>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</si>
  <si>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</si>
  <si>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</si>
  <si>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</si>
  <si>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</si>
  <si>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</si>
  <si>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</si>
  <si>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</si>
  <si>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</si>
  <si>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</si>
  <si>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</si>
  <si>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</si>
  <si>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</si>
  <si>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</si>
  <si>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</si>
  <si>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</si>
  <si>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</si>
  <si>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</si>
  <si>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</si>
  <si>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</si>
  <si>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</si>
  <si>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</si>
  <si>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</si>
  <si>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</si>
  <si>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</si>
  <si>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</si>
  <si>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</si>
  <si>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</si>
  <si>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</si>
  <si>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</si>
  <si>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</si>
  <si>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</si>
  <si>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</si>
  <si>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</si>
  <si>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</si>
  <si>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</si>
  <si>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</si>
  <si>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</si>
  <si>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</si>
  <si>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</si>
  <si>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</si>
  <si>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</si>
  <si>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</si>
  <si>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</si>
  <si>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</si>
  <si>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</si>
  <si>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</si>
  <si>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</si>
  <si>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</si>
  <si>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</si>
  <si>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</si>
  <si>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</si>
  <si>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</si>
  <si>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</si>
  <si>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</si>
  <si>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</si>
  <si>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</si>
  <si>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</si>
  <si>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</si>
  <si>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</si>
  <si>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</si>
  <si>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</si>
  <si>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</si>
  <si>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</si>
  <si>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</si>
  <si>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</si>
  <si>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</si>
  <si>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</si>
  <si>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</si>
  <si>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</si>
  <si>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</si>
  <si>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</si>
  <si>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</si>
  <si>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</si>
  <si>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</si>
  <si>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</si>
  <si>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</si>
  <si>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</si>
  <si>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</si>
  <si>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</si>
  <si>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</si>
  <si>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</si>
  <si>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</si>
  <si>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</si>
  <si>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</si>
  <si>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</si>
  <si>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</si>
  <si>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</si>
  <si>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</si>
  <si>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</si>
  <si>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</si>
  <si>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</si>
  <si>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</si>
  <si>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</si>
  <si>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</si>
  <si>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</si>
  <si>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</si>
  <si>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</si>
  <si>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</si>
  <si>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</si>
  <si>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</si>
  <si>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</si>
  <si>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</si>
  <si>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</si>
  <si>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</si>
  <si>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</si>
  <si>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</si>
  <si>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</si>
  <si>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</si>
  <si>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</si>
  <si>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</si>
  <si>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</si>
  <si>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</si>
  <si>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</si>
  <si>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</si>
  <si>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</si>
  <si>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</si>
  <si>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</si>
  <si>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</si>
  <si>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</si>
  <si>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</si>
  <si>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</si>
  <si>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</si>
  <si>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</si>
  <si>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</si>
  <si>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</si>
  <si>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</si>
  <si>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</si>
  <si>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</si>
  <si>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</si>
  <si>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</si>
  <si>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</si>
  <si>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</si>
  <si>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</si>
  <si>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</si>
  <si>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</si>
  <si>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</si>
  <si>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</si>
  <si>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</si>
  <si>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</si>
  <si>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</si>
  <si>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</si>
  <si>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</si>
  <si>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</si>
  <si>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</si>
  <si>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</si>
  <si>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</si>
  <si>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</si>
  <si>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</si>
  <si>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</si>
  <si>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</si>
  <si>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</si>
  <si>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</si>
  <si>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</si>
  <si>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</si>
  <si>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</si>
  <si>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</si>
  <si>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</si>
  <si>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</si>
  <si>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</si>
  <si>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</si>
  <si>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</si>
  <si>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</si>
  <si>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</si>
  <si>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</si>
  <si>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</si>
  <si>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</si>
  <si>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</si>
  <si>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</si>
  <si>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</si>
  <si>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</si>
  <si>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</si>
  <si>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</si>
  <si>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</si>
  <si>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</si>
  <si>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</si>
  <si>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</si>
  <si>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</si>
  <si>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</si>
  <si>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</si>
  <si>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</si>
  <si>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</si>
  <si>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</si>
  <si>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</si>
  <si>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</si>
  <si>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</si>
  <si>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</si>
  <si>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</si>
  <si>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</si>
  <si>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</si>
  <si>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</si>
  <si>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</si>
  <si>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</si>
  <si>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</si>
  <si>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</si>
  <si>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</si>
  <si>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</si>
  <si>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</si>
  <si>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</si>
  <si>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</si>
  <si>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</si>
  <si>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</si>
  <si>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</si>
  <si>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</si>
  <si>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</si>
  <si>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</si>
  <si>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</si>
  <si>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</si>
  <si>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</si>
  <si>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</si>
  <si>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</si>
  <si>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</si>
  <si>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</si>
  <si>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</si>
  <si>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</si>
  <si>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</si>
  <si>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</si>
  <si>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</si>
  <si>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</si>
  <si>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</si>
  <si>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</si>
  <si>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</si>
  <si>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</si>
  <si>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</si>
  <si>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</si>
  <si>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</si>
  <si>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</si>
  <si>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</si>
  <si>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</si>
  <si>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</si>
  <si>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</si>
  <si>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</si>
  <si>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</si>
  <si>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</si>
  <si>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</si>
  <si>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</si>
  <si>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</si>
  <si>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</si>
  <si>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</si>
  <si>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</si>
  <si>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</si>
  <si>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</si>
  <si>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</si>
  <si>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</si>
  <si>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</si>
  <si>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</si>
  <si>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</si>
  <si>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</si>
  <si>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</si>
  <si>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</si>
  <si>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</si>
  <si>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</si>
  <si>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</si>
  <si>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</si>
  <si>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</si>
  <si>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</si>
  <si>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</si>
  <si>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</si>
  <si>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</si>
  <si>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</si>
  <si>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</si>
  <si>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</si>
  <si>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</si>
  <si>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</si>
  <si>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</si>
  <si>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</si>
  <si>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</si>
  <si>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</si>
  <si>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</si>
  <si>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</si>
  <si>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</si>
  <si>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</si>
  <si>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</si>
  <si>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</si>
  <si>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</si>
  <si>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</si>
  <si>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</si>
  <si>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</si>
  <si>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</si>
  <si>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</si>
  <si>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</si>
  <si>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</si>
  <si>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</si>
  <si>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</si>
  <si>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</si>
  <si>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</si>
  <si>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</si>
  <si>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</si>
  <si>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</si>
  <si>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</si>
  <si>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</si>
  <si>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</si>
  <si>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</si>
  <si>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</si>
  <si>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</si>
  <si>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</si>
  <si>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</si>
  <si>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</si>
  <si>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</si>
  <si>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</si>
  <si>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</si>
  <si>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</si>
  <si>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</si>
  <si>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</si>
  <si>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</si>
  <si>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</si>
  <si>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</si>
  <si>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</si>
  <si>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</si>
  <si>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</si>
  <si>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</si>
  <si>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</si>
  <si>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</si>
  <si>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</si>
  <si>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</si>
  <si>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</si>
  <si>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</si>
  <si>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</si>
  <si>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</si>
  <si>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</si>
  <si>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</si>
  <si>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</si>
  <si>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</si>
  <si>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</si>
  <si>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</si>
  <si>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</si>
  <si>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</si>
  <si>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</si>
  <si>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</si>
  <si>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</si>
  <si>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</si>
  <si>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</si>
  <si>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</si>
  <si>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</si>
  <si>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</si>
  <si>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</si>
  <si>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</si>
  <si>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</si>
  <si>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</si>
  <si>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</si>
  <si>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</si>
  <si>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</si>
  <si>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</si>
  <si>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</si>
  <si>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</si>
  <si>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</si>
  <si>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</si>
  <si>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</si>
  <si>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</si>
  <si>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</si>
  <si>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</si>
  <si>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</si>
  <si>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</si>
  <si>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</si>
  <si>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</si>
  <si>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</si>
  <si>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</si>
  <si>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</si>
  <si>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</si>
  <si>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</si>
  <si>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</si>
  <si>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</si>
  <si>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</si>
  <si>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</si>
  <si>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</si>
  <si>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</si>
  <si>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</si>
  <si>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</si>
  <si>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</si>
  <si>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</si>
  <si>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</si>
  <si>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</si>
  <si>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</si>
  <si>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</si>
  <si>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</si>
  <si>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</si>
  <si>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</si>
  <si>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</si>
  <si>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</si>
  <si>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</si>
  <si>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</si>
  <si>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</si>
  <si>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</si>
  <si>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</si>
  <si>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</si>
  <si>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</si>
  <si>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</si>
  <si>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</si>
  <si>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</si>
  <si>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</si>
  <si>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</si>
  <si>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</si>
  <si>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</si>
  <si>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</si>
  <si>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</si>
  <si>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</si>
  <si>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</si>
  <si>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</si>
  <si>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</si>
  <si>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</si>
  <si>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</si>
  <si>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</si>
  <si>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</si>
  <si>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</si>
  <si>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</si>
  <si>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</si>
  <si>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</si>
  <si>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</si>
  <si>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</si>
  <si>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</si>
  <si>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</si>
  <si>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</si>
  <si>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</si>
  <si>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</si>
  <si>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</si>
  <si>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</si>
  <si>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</si>
  <si>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</si>
  <si>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</si>
  <si>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</si>
  <si>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</si>
  <si>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</si>
  <si>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</si>
  <si>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</si>
  <si>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</si>
  <si>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</si>
  <si>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</si>
  <si>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</si>
  <si>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</si>
  <si>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</si>
  <si>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</si>
  <si>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</si>
  <si>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</si>
  <si>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</si>
  <si>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</si>
  <si>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</si>
  <si>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</si>
  <si>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</si>
  <si>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</si>
  <si>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</si>
  <si>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</si>
  <si>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</si>
  <si>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</si>
  <si>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</si>
  <si>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</si>
  <si>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</si>
  <si>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</si>
  <si>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</si>
  <si>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</si>
  <si>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</si>
  <si>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</si>
  <si>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</si>
  <si>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</si>
  <si>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</si>
  <si>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</si>
  <si>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</si>
  <si>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</si>
  <si>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</si>
  <si>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</si>
  <si>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</si>
  <si>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</si>
  <si>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</si>
  <si>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</si>
  <si>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</si>
  <si>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</si>
  <si>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</si>
  <si>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</si>
  <si>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</si>
  <si>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</si>
  <si>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</si>
  <si>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</si>
  <si>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</si>
  <si>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</si>
  <si>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</si>
  <si>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</si>
  <si>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</si>
  <si>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</si>
  <si>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</si>
  <si>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</si>
  <si>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</si>
  <si>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</si>
  <si>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</si>
  <si>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</si>
  <si>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</si>
  <si>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</si>
  <si>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</si>
  <si>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</si>
  <si>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</si>
  <si>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</si>
  <si>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</si>
  <si>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</si>
  <si>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</si>
  <si>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</si>
  <si>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</si>
  <si>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</si>
  <si>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</si>
  <si>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</si>
  <si>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</si>
  <si>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</si>
  <si>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</si>
  <si>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</si>
  <si>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</si>
  <si>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</si>
  <si>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</si>
  <si>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</si>
  <si>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</si>
  <si>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</si>
  <si>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</si>
  <si>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</si>
  <si>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</si>
  <si>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</si>
  <si>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</si>
  <si>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</si>
  <si>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</si>
  <si>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</si>
  <si>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</si>
  <si>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</si>
  <si>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</si>
  <si>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</si>
  <si>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</si>
  <si>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</si>
  <si>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</si>
  <si>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</si>
  <si>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</si>
  <si>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</si>
  <si>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</si>
  <si>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</si>
  <si>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</si>
  <si>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</si>
  <si>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</si>
  <si>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</si>
  <si>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</si>
  <si>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</si>
  <si>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</si>
  <si>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</si>
  <si>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</si>
  <si>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</si>
  <si>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</si>
  <si>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</si>
  <si>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</si>
  <si>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</si>
  <si>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</si>
  <si>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</si>
  <si>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</si>
  <si>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</si>
  <si>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</si>
  <si>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</si>
  <si>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</si>
  <si>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</si>
  <si>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</si>
  <si>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</si>
  <si>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</si>
  <si>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</si>
  <si>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</si>
  <si>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</si>
  <si>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</si>
  <si>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</si>
  <si>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</si>
  <si>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</si>
  <si>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</si>
  <si>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</si>
  <si>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</si>
  <si>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</si>
  <si>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</si>
  <si>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</si>
  <si>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</si>
  <si>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</si>
  <si>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</si>
  <si>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</si>
  <si>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</si>
  <si>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</si>
  <si>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</si>
  <si>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</si>
  <si>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</si>
  <si>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</si>
  <si>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</si>
  <si>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</si>
  <si>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</si>
  <si>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</si>
  <si>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</si>
  <si>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</si>
  <si>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</si>
  <si>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</si>
  <si>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</si>
  <si>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</si>
  <si>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</si>
  <si>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</si>
  <si>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</si>
  <si>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</si>
  <si>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</si>
  <si>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</si>
  <si>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</si>
  <si>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</si>
  <si>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</si>
  <si>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</si>
  <si>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</si>
  <si>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</si>
  <si>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</si>
  <si>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</si>
  <si>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</si>
  <si>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</si>
  <si>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</si>
  <si>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</si>
  <si>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</si>
  <si>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</si>
  <si>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</si>
  <si>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</si>
  <si>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</si>
  <si>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</si>
  <si>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</si>
  <si>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</si>
  <si>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</si>
  <si>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</si>
  <si>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</si>
  <si>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</si>
  <si>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</si>
  <si>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</si>
  <si>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</si>
  <si>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</si>
  <si>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</si>
  <si>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</si>
  <si>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</si>
  <si>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</si>
  <si>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</si>
  <si>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</si>
  <si>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</si>
  <si>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</si>
  <si>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</si>
  <si>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</si>
  <si>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</si>
  <si>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</si>
  <si>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</si>
  <si>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</si>
  <si>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</si>
  <si>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</si>
  <si>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</si>
  <si>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</si>
  <si>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</si>
  <si>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</si>
  <si>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</si>
  <si>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</si>
  <si>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</si>
  <si>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</si>
  <si>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</si>
  <si>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</si>
  <si>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</si>
  <si>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</si>
  <si>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</si>
  <si>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</si>
  <si>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</si>
  <si>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</si>
  <si>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</si>
  <si>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</si>
  <si>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</si>
  <si>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</si>
  <si>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</si>
  <si>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</si>
  <si>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</si>
  <si>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</si>
  <si>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</si>
  <si>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</si>
  <si>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</si>
  <si>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</si>
  <si>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</si>
  <si>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</si>
  <si>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</si>
  <si>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</si>
  <si>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</si>
  <si>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</si>
  <si>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</si>
  <si>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</si>
  <si>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</si>
  <si>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</si>
  <si>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</si>
  <si>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</si>
  <si>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</si>
  <si>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</si>
  <si>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</si>
  <si>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</si>
  <si>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</si>
  <si>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</si>
  <si>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</si>
  <si>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</si>
  <si>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</si>
  <si>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</si>
  <si>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</si>
  <si>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</si>
  <si>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</si>
  <si>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</si>
  <si>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</si>
  <si>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</si>
  <si>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</si>
  <si>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</si>
  <si>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</si>
  <si>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</si>
  <si>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</si>
  <si>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</si>
  <si>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</si>
  <si>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</si>
  <si>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</si>
  <si>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</si>
  <si>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</si>
  <si>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</si>
  <si>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</si>
  <si>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</si>
  <si>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</si>
  <si>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</si>
  <si>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</si>
  <si>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</si>
  <si>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</si>
  <si>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</si>
  <si>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</si>
  <si>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</si>
  <si>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</si>
  <si>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</si>
  <si>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</si>
  <si>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</si>
  <si>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</si>
  <si>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</si>
  <si>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</si>
  <si>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</si>
  <si>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</si>
  <si>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</si>
  <si>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</si>
  <si>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</si>
  <si>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</si>
  <si>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</si>
  <si>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</si>
  <si>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</si>
  <si>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</si>
  <si>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</si>
  <si>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</si>
  <si>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</si>
  <si>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</si>
  <si>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</si>
  <si>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</si>
  <si>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</si>
  <si>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</si>
  <si>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</si>
  <si>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</si>
  <si>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</si>
  <si>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</si>
  <si>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</si>
  <si>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</si>
  <si>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</si>
  <si>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</si>
  <si>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</si>
  <si>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</si>
  <si>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</si>
  <si>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</si>
  <si>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</si>
  <si>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</si>
  <si>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</si>
  <si>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</si>
  <si>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</si>
  <si>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</si>
  <si>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</si>
  <si>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</si>
  <si>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</si>
  <si>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</si>
  <si>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</si>
  <si>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</si>
  <si>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</si>
  <si>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</si>
  <si>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</si>
  <si>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</si>
  <si>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</si>
  <si>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</si>
  <si>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</si>
  <si>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</si>
  <si>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</si>
  <si>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</si>
  <si>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</si>
  <si>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</si>
  <si>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</si>
  <si>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</si>
  <si>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</si>
  <si>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</si>
  <si>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</si>
  <si>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</si>
  <si>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</si>
  <si>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</si>
  <si>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</si>
  <si>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</si>
  <si>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</si>
  <si>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</si>
  <si>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</si>
  <si>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</si>
  <si>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</si>
  <si>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</si>
  <si>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</si>
  <si>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</si>
  <si>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</si>
  <si>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</si>
  <si>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</si>
  <si>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</si>
  <si>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</si>
  <si>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</si>
  <si>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</si>
  <si>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</si>
  <si>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</si>
  <si>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</si>
  <si>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</si>
  <si>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</si>
  <si>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</si>
  <si>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</si>
  <si>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</si>
  <si>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</si>
  <si>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</si>
  <si>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</si>
  <si>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</si>
  <si>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</si>
  <si>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</si>
  <si>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</si>
  <si>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</si>
  <si>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</si>
  <si>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</si>
  <si>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</si>
  <si>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</si>
  <si>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</si>
  <si>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</si>
  <si>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</si>
  <si>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</si>
  <si>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</si>
  <si>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</si>
  <si>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</si>
  <si>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</si>
  <si>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</si>
  <si>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</si>
  <si>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</si>
  <si>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</si>
  <si>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</si>
  <si>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</si>
  <si>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</si>
  <si>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</si>
  <si>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</si>
  <si>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</si>
  <si>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</si>
  <si>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</si>
  <si>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</si>
  <si>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</si>
  <si>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</si>
  <si>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</si>
  <si>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</si>
  <si>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</si>
  <si>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</si>
  <si>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</si>
  <si>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</si>
  <si>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</si>
  <si>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</si>
  <si>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</si>
  <si>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</si>
  <si>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</si>
  <si>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</si>
  <si>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</si>
  <si>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</si>
  <si>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</si>
  <si>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</si>
  <si>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</si>
  <si>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</si>
  <si>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</si>
  <si>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</si>
  <si>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</si>
  <si>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</si>
  <si>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</si>
  <si>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</si>
  <si>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</si>
  <si>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</si>
  <si>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</si>
  <si>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</si>
  <si>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</si>
  <si>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</si>
  <si>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</si>
  <si>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</si>
  <si>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</si>
  <si>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</si>
  <si>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</si>
  <si>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</si>
  <si>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</si>
  <si>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</si>
  <si>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</si>
  <si>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</si>
  <si>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</si>
  <si>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</si>
  <si>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</si>
  <si>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</si>
  <si>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</si>
  <si>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</si>
  <si>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</si>
  <si>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</si>
  <si>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</si>
  <si>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</si>
  <si>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</si>
  <si>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</si>
  <si>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</si>
  <si>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</si>
  <si>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</si>
  <si>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</si>
  <si>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</si>
  <si>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</si>
  <si>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</si>
  <si>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</si>
  <si>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</si>
  <si>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</si>
  <si>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</si>
  <si>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</si>
  <si>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</si>
  <si>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</si>
  <si>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</si>
  <si>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</si>
  <si>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</si>
  <si>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</si>
  <si>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</si>
  <si>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</si>
  <si>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</si>
  <si>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</si>
  <si>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</si>
  <si>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</si>
  <si>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</si>
  <si>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</si>
  <si>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</si>
  <si>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</si>
  <si>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</si>
  <si>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</si>
  <si>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</si>
  <si>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</si>
  <si>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</si>
  <si>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</si>
  <si>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</si>
  <si>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</si>
  <si>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</si>
  <si>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</si>
  <si>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</si>
  <si>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</si>
  <si>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</si>
  <si>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</si>
  <si>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</si>
  <si>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</si>
  <si>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</si>
  <si>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</si>
  <si>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</si>
  <si>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</si>
  <si>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</si>
  <si>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</si>
  <si>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</si>
  <si>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</si>
  <si>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</si>
  <si>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</si>
  <si>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</si>
  <si>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</si>
  <si>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</si>
  <si>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</si>
  <si>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</si>
  <si>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</si>
  <si>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</si>
  <si>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</si>
  <si>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</si>
  <si>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</si>
  <si>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</si>
  <si>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</si>
  <si>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</si>
  <si>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</si>
  <si>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</si>
  <si>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</si>
  <si>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</si>
  <si>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</si>
  <si>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</si>
  <si>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</si>
  <si>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</si>
  <si>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</si>
  <si>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</si>
  <si>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</si>
  <si>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</si>
  <si>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</si>
  <si>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</si>
  <si>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</si>
  <si>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</si>
  <si>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</si>
  <si>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</si>
  <si>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</si>
  <si>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</si>
  <si>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</si>
  <si>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</si>
  <si>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</si>
  <si>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</si>
  <si>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</si>
  <si>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</si>
  <si>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</si>
  <si>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</si>
  <si>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</si>
  <si>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</si>
  <si>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</si>
  <si>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</si>
  <si>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</si>
  <si>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</si>
  <si>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</si>
  <si>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</si>
  <si>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</si>
  <si>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</si>
  <si>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</si>
  <si>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</si>
  <si>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</si>
  <si>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</si>
  <si>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</si>
  <si>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</si>
  <si>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</si>
  <si>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</si>
  <si>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</si>
  <si>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</si>
  <si>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</si>
  <si>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</si>
  <si>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</si>
  <si>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</si>
  <si>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</si>
  <si>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</si>
  <si>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</si>
  <si>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</si>
  <si>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</si>
  <si>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</si>
  <si>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</si>
  <si>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</si>
  <si>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</si>
  <si>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</si>
  <si>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</si>
  <si>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</si>
  <si>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</si>
  <si>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</si>
  <si>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</si>
  <si>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</si>
  <si>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</si>
  <si>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</si>
  <si>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</si>
  <si>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</si>
  <si>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</si>
  <si>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</si>
  <si>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</si>
  <si>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</si>
  <si>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</si>
  <si>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</si>
  <si>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</si>
  <si>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</si>
  <si>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</si>
  <si>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</si>
  <si>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</si>
  <si>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</si>
  <si>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</si>
  <si>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</si>
  <si>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</si>
  <si>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</si>
  <si>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</si>
  <si>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</si>
  <si>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</si>
  <si>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</si>
  <si>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</si>
  <si>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</si>
  <si>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</si>
  <si>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</si>
  <si>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</si>
  <si>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</si>
  <si>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</si>
  <si>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</si>
  <si>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</si>
  <si>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</si>
  <si>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</si>
  <si>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</si>
  <si>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</si>
  <si>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</si>
  <si>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</si>
  <si>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</si>
  <si>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</si>
  <si>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</si>
  <si>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</si>
  <si>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</si>
  <si>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</si>
  <si>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</si>
  <si>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</si>
  <si>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</si>
  <si>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</si>
  <si>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</si>
  <si>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</si>
  <si>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</si>
  <si>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</si>
  <si>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</si>
  <si>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</si>
  <si>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</si>
  <si>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</si>
  <si>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</si>
  <si>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</si>
  <si>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</si>
  <si>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</si>
  <si>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</si>
  <si>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</si>
  <si>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</si>
  <si>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</si>
  <si>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</si>
  <si>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</si>
  <si>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</si>
  <si>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</si>
  <si>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</si>
  <si>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</si>
  <si>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</si>
  <si>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</si>
  <si>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</si>
  <si>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</si>
  <si>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</si>
  <si>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</si>
  <si>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</si>
  <si>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</si>
  <si>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</si>
  <si>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</si>
  <si>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</si>
  <si>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</si>
  <si>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</si>
  <si>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</si>
  <si>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</si>
  <si>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</si>
  <si>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</si>
  <si>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</si>
  <si>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</si>
  <si>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</si>
  <si>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</si>
  <si>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</si>
  <si>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</si>
  <si>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</si>
  <si>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</si>
  <si>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</si>
  <si>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</si>
  <si>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</si>
  <si>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</si>
  <si>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</si>
  <si>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</si>
  <si>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</si>
  <si>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</si>
  <si>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</si>
  <si>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</si>
  <si>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</si>
  <si>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</si>
  <si>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</si>
  <si>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</si>
  <si>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</si>
  <si>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</si>
  <si>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</si>
  <si>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</si>
  <si>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</si>
  <si>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</si>
  <si>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</si>
  <si>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</si>
  <si>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</si>
  <si>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</si>
  <si>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</si>
  <si>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</si>
  <si>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</si>
  <si>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</si>
  <si>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</si>
  <si>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</si>
  <si>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</si>
  <si>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</si>
  <si>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</si>
  <si>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</si>
  <si>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</si>
  <si>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</si>
  <si>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</si>
  <si>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</si>
  <si>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</si>
  <si>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</si>
  <si>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</si>
  <si>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</si>
  <si>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</si>
  <si>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</si>
  <si>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</si>
  <si>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</si>
  <si>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</si>
  <si>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</si>
  <si>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</si>
  <si>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</si>
  <si>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</si>
  <si>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</si>
  <si>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</si>
  <si>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</si>
  <si>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</si>
  <si>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</si>
  <si>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</si>
  <si>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</si>
  <si>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</si>
  <si>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</si>
  <si>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</si>
  <si>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</si>
  <si>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</si>
  <si>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</si>
  <si>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</si>
  <si>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</si>
  <si>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</si>
  <si>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</si>
  <si>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</si>
  <si>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</si>
  <si>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</si>
  <si>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</si>
  <si>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</si>
  <si>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</si>
  <si>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</si>
  <si>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</si>
  <si>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</si>
  <si>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</si>
  <si>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</si>
  <si>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</si>
  <si>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</si>
  <si>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</si>
  <si>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</si>
  <si>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</si>
  <si>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</si>
  <si>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</si>
  <si>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</si>
  <si>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</si>
  <si>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</si>
  <si>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</si>
  <si>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</si>
  <si>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</si>
  <si>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</si>
  <si>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</si>
  <si>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</si>
  <si>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</si>
  <si>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</si>
  <si>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</si>
  <si>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</si>
  <si>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</si>
  <si>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</si>
  <si>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</si>
  <si>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</si>
  <si>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</si>
  <si>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</si>
  <si>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</si>
  <si>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</si>
  <si>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</si>
  <si>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</si>
  <si>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</si>
  <si>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</si>
  <si>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</si>
  <si>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</si>
  <si>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</si>
  <si>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</si>
  <si>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</si>
  <si>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</si>
  <si>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</si>
  <si>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</si>
  <si>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</si>
  <si>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</si>
  <si>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</si>
  <si>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</si>
  <si>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</si>
  <si>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</si>
  <si>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</si>
  <si>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</si>
  <si>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</si>
  <si>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</si>
  <si>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</si>
  <si>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</si>
  <si>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</si>
  <si>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</si>
  <si>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</si>
  <si>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</si>
  <si>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</si>
  <si>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</si>
  <si>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</si>
  <si>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</si>
  <si>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</si>
  <si>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</si>
  <si>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</si>
  <si>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</si>
  <si>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</si>
  <si>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</si>
  <si>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</si>
  <si>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</si>
  <si>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</si>
  <si>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</si>
  <si>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</si>
  <si>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</si>
  <si>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</si>
  <si>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</si>
  <si>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</si>
  <si>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</si>
  <si>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</si>
  <si>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</si>
  <si>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</si>
  <si>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</si>
  <si>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</si>
  <si>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</si>
  <si>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</si>
  <si>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</si>
  <si>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</si>
  <si>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</si>
  <si>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</si>
  <si>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</si>
  <si>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</si>
  <si>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</si>
  <si>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</si>
  <si>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</si>
  <si>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</si>
  <si>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</si>
  <si>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</si>
  <si>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</si>
  <si>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</si>
  <si>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</si>
  <si>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</si>
  <si>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</si>
  <si>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</si>
  <si>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</si>
  <si>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</si>
  <si>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</si>
  <si>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</si>
  <si>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</si>
  <si>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</si>
  <si>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</si>
  <si>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</si>
  <si>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</si>
  <si>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</si>
  <si>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</si>
  <si>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</si>
  <si>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</si>
  <si>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</si>
  <si>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</si>
  <si>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</si>
  <si>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</si>
  <si>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</si>
  <si>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</si>
  <si>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</si>
  <si>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</si>
  <si>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</si>
  <si>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</si>
  <si>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</si>
  <si>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</si>
  <si>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</si>
  <si>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</si>
  <si>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</si>
  <si>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</si>
  <si>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</si>
  <si>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</si>
  <si>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</si>
  <si>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</si>
  <si>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</si>
  <si>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</si>
  <si>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</si>
  <si>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</si>
  <si>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</si>
  <si>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</si>
  <si>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</si>
  <si>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</si>
  <si>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</si>
  <si>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</si>
  <si>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</si>
  <si>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</si>
  <si>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</si>
  <si>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</si>
  <si>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</si>
  <si>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</si>
  <si>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</si>
  <si>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</si>
  <si>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</si>
  <si>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</si>
  <si>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</si>
  <si>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</si>
  <si>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</si>
  <si>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</si>
  <si>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</si>
  <si>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</si>
  <si>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</si>
  <si>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</si>
  <si>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</si>
  <si>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</si>
  <si>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</si>
  <si>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</si>
  <si>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</si>
  <si>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</si>
  <si>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</si>
  <si>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</si>
  <si>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</si>
  <si>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</si>
  <si>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</si>
  <si>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</si>
  <si>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</si>
  <si>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</si>
  <si>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</si>
  <si>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</si>
  <si>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</si>
  <si>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</si>
  <si>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</si>
  <si>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</si>
  <si>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</si>
  <si>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</si>
  <si>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</si>
  <si>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</si>
  <si>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</si>
  <si>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</si>
  <si>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</si>
  <si>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</si>
  <si>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</si>
  <si>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</si>
  <si>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</si>
  <si>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</si>
  <si>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</si>
  <si>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</si>
  <si>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</si>
  <si>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</si>
  <si>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</si>
  <si>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</si>
  <si>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</si>
  <si>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</si>
  <si>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</si>
  <si>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</si>
  <si>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</si>
  <si>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</si>
  <si>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</si>
  <si>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</si>
  <si>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</si>
  <si>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</si>
  <si>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</si>
  <si>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</si>
  <si>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</si>
  <si>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</si>
  <si>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</si>
  <si>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</si>
  <si>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</si>
  <si>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</si>
  <si>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</si>
  <si>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</si>
  <si>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</si>
  <si>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</si>
  <si>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</si>
  <si>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</si>
  <si>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</si>
  <si>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</si>
  <si>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</si>
  <si>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</si>
  <si>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</si>
  <si>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</si>
  <si>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</si>
  <si>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</si>
  <si>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</si>
  <si>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</si>
  <si>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</si>
  <si>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</si>
  <si>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</si>
  <si>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</si>
  <si>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</si>
  <si>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</si>
  <si>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</si>
  <si>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</si>
  <si>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</si>
  <si>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</si>
  <si>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</si>
  <si>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</si>
  <si>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</si>
  <si>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</si>
  <si>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</si>
  <si>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</si>
  <si>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</si>
  <si>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</si>
  <si>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</si>
  <si>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</si>
  <si>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</si>
  <si>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</si>
  <si>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</si>
  <si>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</si>
  <si>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</si>
  <si>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</si>
  <si>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</si>
  <si>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</si>
  <si>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</si>
  <si>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</si>
  <si>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</si>
  <si>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</si>
  <si>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</si>
  <si>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</si>
  <si>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</si>
  <si>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</si>
  <si>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</si>
  <si>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</si>
  <si>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</si>
  <si>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</si>
  <si>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</si>
  <si>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</si>
  <si>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</si>
  <si>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</si>
  <si>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</si>
  <si>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</si>
  <si>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</si>
  <si>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</si>
  <si>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</si>
  <si>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</si>
  <si>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</si>
  <si>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</si>
  <si>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</si>
  <si>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</si>
  <si>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</si>
  <si>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</si>
  <si>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</si>
  <si>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</si>
  <si>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</si>
  <si>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</si>
  <si>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</si>
  <si>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</si>
  <si>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</si>
  <si>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</si>
  <si>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</si>
  <si>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</si>
  <si>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</si>
  <si>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</si>
  <si>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</si>
  <si>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</si>
  <si>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</si>
  <si>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</si>
  <si>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</si>
  <si>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</si>
  <si>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</si>
  <si>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</si>
  <si>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</si>
  <si>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</si>
  <si>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</si>
  <si>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</si>
  <si>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</si>
  <si>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</si>
  <si>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</si>
  <si>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</si>
  <si>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</si>
  <si>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</si>
  <si>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</si>
  <si>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</si>
  <si>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</si>
  <si>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</si>
  <si>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</si>
  <si>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</si>
  <si>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</si>
  <si>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</si>
  <si>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</si>
  <si>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</si>
  <si>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</si>
  <si>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</si>
  <si>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</si>
  <si>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</si>
  <si>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</si>
  <si>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</si>
  <si>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</si>
  <si>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</si>
  <si>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</si>
  <si>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</si>
  <si>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</si>
  <si>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</si>
  <si>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</si>
  <si>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</si>
  <si>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</si>
  <si>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</si>
  <si>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</si>
  <si>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</si>
  <si>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</si>
  <si>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</si>
  <si>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</si>
  <si>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</si>
  <si>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</si>
  <si>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</si>
  <si>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</si>
  <si>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</si>
  <si>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</si>
  <si>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</si>
  <si>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</si>
  <si>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</si>
  <si>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</si>
  <si>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</si>
  <si>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</si>
  <si>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</si>
  <si>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</si>
  <si>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</si>
  <si>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</si>
  <si>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</si>
  <si>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</si>
  <si>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</si>
  <si>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</si>
  <si>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</si>
  <si>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</si>
  <si>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</si>
  <si>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</si>
  <si>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</si>
  <si>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</si>
  <si>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</si>
  <si>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</si>
  <si>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</si>
  <si>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</si>
  <si>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</si>
  <si>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</si>
  <si>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</si>
  <si>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</si>
  <si>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</si>
  <si>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</si>
  <si>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</si>
  <si>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</si>
  <si>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</si>
  <si>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</si>
  <si>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</si>
  <si>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</si>
  <si>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</si>
  <si>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</si>
  <si>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</si>
  <si>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</si>
  <si>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</si>
  <si>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</si>
  <si>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</si>
  <si>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</si>
  <si>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</si>
  <si>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</si>
  <si>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</si>
  <si>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</si>
  <si>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</si>
  <si>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</si>
  <si>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</si>
  <si>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</si>
  <si>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</si>
  <si>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</si>
  <si>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</si>
  <si>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</si>
  <si>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</si>
  <si>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</si>
  <si>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</si>
  <si>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</si>
  <si>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</si>
  <si>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</si>
  <si>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</si>
  <si>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</si>
  <si>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</si>
  <si>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</si>
  <si>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</si>
  <si>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</si>
  <si>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</si>
  <si>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</si>
  <si>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</si>
  <si>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</si>
  <si>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</si>
  <si>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</si>
  <si>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</si>
  <si>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</si>
  <si>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</si>
  <si>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</si>
  <si>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</si>
  <si>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</si>
  <si>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</si>
  <si>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</si>
  <si>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</si>
  <si>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</si>
  <si>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</si>
  <si>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</si>
  <si>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</si>
  <si>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</si>
  <si>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</si>
  <si>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</si>
  <si>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</si>
  <si>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</si>
  <si>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</si>
  <si>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</si>
  <si>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</si>
  <si>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</si>
  <si>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</si>
  <si>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</si>
  <si>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</si>
  <si>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</si>
  <si>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</si>
  <si>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</si>
  <si>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</si>
  <si>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</si>
  <si>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</si>
  <si>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</si>
  <si>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</si>
  <si>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</si>
  <si>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</si>
  <si>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</si>
  <si>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</si>
  <si>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</si>
  <si>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</si>
  <si>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</si>
  <si>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</si>
  <si>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</si>
  <si>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</si>
  <si>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</si>
  <si>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</si>
  <si>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</si>
  <si>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</si>
  <si>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</si>
  <si>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</si>
  <si>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</si>
  <si>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</si>
  <si>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</si>
  <si>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</si>
  <si>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</si>
  <si>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</si>
  <si>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</si>
  <si>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</si>
  <si>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</si>
  <si>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</si>
  <si>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</si>
  <si>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</si>
  <si>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</si>
  <si>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</si>
  <si>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</si>
  <si>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</si>
  <si>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</si>
  <si>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</si>
  <si>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</si>
  <si>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</si>
  <si>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</si>
  <si>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</si>
  <si>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</si>
  <si>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</si>
  <si>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</si>
  <si>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</si>
  <si>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</si>
  <si>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</si>
  <si>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</si>
  <si>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</si>
  <si>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</si>
  <si>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</si>
  <si>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</si>
  <si>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</si>
  <si>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</si>
  <si>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</si>
  <si>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</si>
  <si>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</si>
  <si>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</si>
  <si>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</si>
  <si>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</si>
  <si>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</si>
  <si>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</si>
  <si>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</si>
  <si>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</si>
  <si>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</si>
  <si>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</si>
  <si>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</si>
  <si>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</si>
  <si>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</si>
  <si>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</si>
  <si>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</si>
  <si>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</si>
  <si>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</si>
  <si>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</si>
  <si>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</si>
  <si>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</si>
  <si>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</si>
  <si>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</si>
  <si>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</si>
  <si>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</si>
  <si>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</si>
  <si>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</si>
  <si>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</si>
  <si>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</si>
  <si>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</si>
  <si>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</si>
  <si>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</si>
  <si>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</si>
  <si>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</si>
  <si>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</si>
  <si>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</si>
  <si>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</si>
  <si>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</si>
  <si>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</si>
  <si>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</si>
  <si>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</si>
  <si>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</si>
  <si>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</si>
  <si>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</si>
  <si>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</si>
  <si>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</si>
  <si>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</si>
  <si>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</si>
  <si>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</si>
  <si>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</si>
  <si>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</si>
  <si>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</si>
  <si>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</si>
  <si>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</si>
  <si>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</si>
  <si>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</si>
  <si>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</si>
  <si>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</si>
  <si>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</si>
  <si>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</si>
  <si>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</si>
  <si>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</si>
  <si>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</si>
  <si>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</si>
  <si>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</si>
  <si>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</si>
  <si>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</si>
  <si>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</si>
  <si>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</si>
  <si>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</si>
  <si>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</si>
  <si>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</si>
  <si>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</si>
  <si>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</si>
  <si>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</si>
  <si>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</si>
  <si>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</si>
  <si>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</si>
  <si>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</si>
  <si>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</si>
  <si>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</si>
  <si>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</si>
  <si>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</si>
  <si>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</si>
  <si>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</si>
  <si>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</si>
  <si>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</si>
  <si>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</si>
  <si>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</si>
  <si>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</si>
  <si>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</si>
  <si>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</si>
  <si>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</si>
  <si>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</si>
  <si>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</si>
  <si>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</si>
  <si>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</si>
  <si>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</si>
  <si>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</si>
  <si>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</si>
  <si>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</si>
  <si>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</si>
  <si>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</si>
  <si>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</si>
  <si>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</si>
  <si>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</si>
  <si>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</si>
  <si>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</si>
  <si>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</si>
  <si>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</si>
  <si>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</si>
  <si>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</si>
  <si>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</si>
  <si>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</si>
  <si>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</si>
  <si>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</si>
  <si>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</si>
  <si>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</si>
  <si>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</si>
  <si>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</si>
  <si>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</si>
  <si>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</si>
  <si>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</si>
  <si>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</si>
  <si>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</si>
  <si>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</si>
  <si>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</si>
  <si>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</si>
  <si>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</si>
  <si>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</si>
  <si>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</si>
  <si>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</si>
  <si>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</si>
  <si>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</si>
  <si>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</si>
  <si>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</si>
  <si>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</si>
  <si>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</si>
  <si>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</si>
  <si>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</si>
  <si>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</si>
  <si>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</si>
  <si>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</si>
  <si>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</si>
  <si>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</si>
  <si>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</si>
  <si>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</si>
  <si>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</si>
  <si>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</si>
  <si>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</si>
  <si>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</si>
  <si>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</si>
  <si>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</si>
  <si>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</si>
  <si>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</si>
  <si>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</si>
  <si>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</si>
  <si>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</si>
  <si>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</si>
  <si>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</si>
  <si>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</si>
  <si>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</si>
  <si>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</si>
  <si>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</si>
  <si>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</si>
  <si>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</si>
  <si>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</si>
  <si>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</si>
  <si>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</si>
  <si>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</si>
  <si>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</si>
  <si>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</si>
  <si>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</si>
  <si>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</si>
  <si>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</si>
  <si>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</si>
  <si>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</si>
  <si>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</si>
  <si>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</si>
  <si>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</si>
  <si>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</si>
  <si>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</si>
  <si>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</si>
  <si>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</si>
  <si>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</si>
  <si>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</si>
  <si>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</si>
  <si>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</si>
  <si>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</si>
  <si>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</si>
  <si>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</si>
  <si>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</si>
  <si>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</si>
  <si>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</si>
  <si>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</si>
  <si>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</si>
  <si>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</si>
  <si>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</si>
  <si>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</si>
  <si>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</si>
  <si>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</si>
  <si>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</si>
  <si>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</si>
  <si>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</si>
  <si>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</si>
  <si>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</si>
  <si>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</si>
  <si>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</si>
  <si>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</si>
  <si>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</si>
  <si>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</si>
  <si>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</si>
  <si>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</si>
  <si>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</si>
  <si>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</si>
  <si>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</si>
  <si>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</si>
  <si>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</si>
  <si>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</si>
  <si>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</si>
  <si>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</si>
  <si>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</si>
  <si>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</si>
  <si>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</si>
  <si>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</si>
  <si>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</si>
  <si>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</si>
  <si>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</si>
  <si>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</si>
  <si>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</si>
  <si>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</si>
  <si>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</si>
  <si>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</si>
  <si>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</si>
  <si>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</si>
  <si>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</si>
  <si>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</si>
  <si>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</si>
  <si>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</si>
  <si>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</si>
  <si>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</si>
  <si>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</si>
  <si>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</si>
  <si>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</si>
  <si>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</si>
  <si>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</si>
  <si>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</si>
  <si>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</si>
  <si>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</si>
  <si>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</si>
  <si>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</si>
  <si>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</si>
  <si>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</si>
  <si>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</si>
  <si>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</si>
  <si>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</si>
  <si>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</si>
  <si>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</si>
  <si>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</si>
  <si>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</si>
  <si>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</si>
  <si>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</si>
  <si>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</si>
  <si>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</si>
  <si>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</si>
  <si>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</si>
  <si>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</si>
  <si>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</si>
  <si>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</si>
  <si>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</si>
  <si>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</si>
  <si>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</si>
  <si>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</si>
  <si>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</si>
  <si>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</si>
  <si>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</si>
  <si>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</si>
  <si>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</si>
  <si>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</si>
  <si>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</si>
  <si>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</si>
  <si>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</si>
  <si>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</si>
  <si>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</si>
  <si>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</si>
  <si>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</si>
  <si>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</si>
  <si>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</si>
  <si>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</si>
  <si>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</si>
  <si>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</si>
  <si>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</si>
  <si>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</si>
  <si>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</si>
  <si>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</si>
  <si>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</si>
  <si>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</si>
  <si>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</si>
  <si>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</si>
  <si>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</si>
  <si>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</si>
  <si>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</si>
  <si>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</si>
  <si>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</si>
  <si>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</si>
  <si>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</si>
  <si>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</si>
  <si>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</si>
  <si>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</si>
  <si>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</si>
  <si>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</si>
  <si>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</si>
  <si>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</si>
  <si>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</si>
  <si>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</si>
  <si>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</si>
  <si>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</si>
  <si>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</si>
  <si>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</si>
  <si>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</si>
  <si>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</si>
  <si>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</si>
  <si>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</si>
  <si>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</si>
  <si>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</si>
  <si>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</si>
  <si>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</si>
  <si>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</si>
  <si>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</si>
  <si>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</si>
  <si>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</si>
  <si>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</si>
  <si>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</si>
  <si>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</si>
  <si>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</si>
  <si>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</si>
  <si>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</si>
  <si>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</si>
  <si>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</si>
  <si>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</si>
  <si>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</si>
  <si>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</si>
  <si>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</si>
  <si>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</si>
  <si>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</si>
  <si>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</si>
  <si>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</si>
  <si>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</si>
  <si>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</si>
  <si>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</si>
  <si>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</si>
  <si>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</si>
  <si>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</si>
  <si>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</si>
  <si>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</si>
  <si>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</si>
  <si>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</si>
  <si>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</si>
  <si>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</si>
  <si>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</si>
  <si>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</si>
  <si>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</si>
  <si>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</si>
  <si>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</si>
  <si>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</si>
  <si>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</si>
  <si>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</si>
  <si>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</si>
  <si>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</si>
  <si>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</si>
  <si>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</si>
  <si>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</si>
  <si>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</si>
  <si>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</si>
  <si>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</si>
  <si>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</si>
  <si>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</si>
  <si>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</si>
  <si>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</si>
  <si>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</si>
  <si>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</si>
  <si>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</si>
  <si>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</si>
  <si>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</si>
  <si>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</si>
  <si>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</si>
  <si>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</si>
  <si>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</si>
  <si>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</si>
  <si>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</si>
  <si>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</si>
  <si>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</si>
  <si>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</si>
  <si>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</si>
  <si>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</si>
  <si>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</si>
  <si>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</si>
  <si>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</si>
  <si>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</si>
  <si>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</si>
  <si>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</si>
  <si>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</si>
  <si>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</si>
  <si>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</si>
  <si>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</si>
  <si>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</si>
  <si>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</si>
  <si>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</si>
  <si>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</si>
  <si>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</si>
  <si>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</si>
  <si>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</si>
  <si>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</si>
  <si>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</si>
  <si>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</si>
  <si>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</si>
  <si>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</si>
  <si>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</si>
  <si>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</si>
  <si>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</si>
  <si>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</si>
  <si>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</si>
  <si>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</si>
  <si>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</si>
  <si>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</si>
  <si>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</si>
  <si>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</si>
  <si>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</si>
  <si>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</si>
  <si>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</si>
  <si>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</si>
  <si>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</si>
  <si>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</si>
  <si>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</si>
  <si>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</si>
  <si>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</si>
  <si>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</si>
  <si>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</si>
  <si>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</si>
  <si>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</si>
  <si>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</si>
  <si>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</si>
  <si>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</si>
  <si>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</si>
  <si>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</si>
  <si>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</si>
  <si>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</si>
  <si>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</si>
  <si>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</si>
  <si>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</si>
  <si>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</si>
  <si>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</si>
  <si>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</si>
  <si>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</si>
  <si>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</si>
  <si>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</si>
  <si>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</si>
  <si>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</si>
  <si>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</si>
  <si>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</si>
  <si>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</si>
  <si>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</si>
  <si>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</si>
  <si>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</si>
  <si>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</si>
  <si>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</si>
  <si>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</si>
  <si>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</si>
  <si>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</si>
  <si>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</si>
  <si>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</si>
  <si>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</si>
  <si>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</si>
  <si>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</si>
  <si>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</si>
  <si>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</si>
  <si>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</si>
  <si>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</si>
  <si>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</si>
  <si>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</si>
  <si>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</si>
  <si>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</si>
  <si>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</si>
  <si>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</si>
  <si>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</si>
  <si>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</si>
  <si>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</si>
  <si>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</si>
  <si>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</si>
  <si>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</si>
  <si>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</si>
  <si>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</si>
  <si>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</si>
  <si>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</si>
  <si>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</si>
  <si>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</si>
  <si>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</si>
  <si>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</si>
  <si>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</si>
  <si>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</si>
  <si>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</si>
  <si>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</si>
  <si>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</si>
  <si>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</si>
  <si>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</si>
  <si>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</si>
  <si>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</si>
  <si>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</si>
  <si>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</si>
  <si>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</si>
  <si>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</si>
  <si>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</si>
  <si>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</si>
  <si>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</si>
  <si>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</si>
  <si>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</si>
  <si>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</si>
  <si>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</si>
  <si>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</si>
  <si>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</si>
  <si>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</si>
  <si>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</si>
  <si>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</si>
  <si>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</si>
  <si>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</si>
  <si>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</si>
  <si>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</si>
  <si>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</si>
  <si>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</si>
  <si>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</si>
  <si>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</si>
  <si>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</si>
  <si>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</si>
  <si>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</si>
  <si>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</si>
  <si>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</si>
  <si>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</si>
  <si>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</si>
  <si>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</si>
  <si>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</si>
  <si>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</si>
  <si>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</si>
  <si>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</si>
  <si>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</si>
  <si>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</si>
  <si>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</si>
  <si>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</si>
  <si>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</si>
  <si>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</si>
  <si>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</si>
  <si>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</si>
  <si>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</si>
  <si>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</si>
  <si>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</si>
  <si>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</si>
  <si>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</si>
  <si>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</si>
  <si>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</si>
  <si>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</si>
  <si>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</si>
  <si>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</si>
  <si>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</si>
  <si>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</si>
  <si>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</si>
  <si>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</si>
  <si>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</si>
  <si>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</si>
  <si>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</si>
  <si>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</si>
  <si>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</si>
  <si>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</si>
  <si>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</si>
  <si>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</si>
  <si>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</si>
  <si>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</si>
  <si>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</si>
  <si>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</si>
  <si>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</si>
  <si>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</si>
  <si>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</si>
  <si>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</si>
  <si>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</si>
  <si>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</si>
  <si>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</si>
  <si>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</si>
  <si>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</si>
  <si>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</si>
  <si>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</si>
  <si>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</si>
  <si>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</si>
  <si>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</si>
  <si>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</si>
  <si>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</si>
  <si>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</si>
  <si>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</si>
  <si>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</si>
  <si>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</si>
  <si>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</si>
  <si>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</si>
  <si>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</si>
  <si>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</si>
  <si>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</si>
  <si>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</si>
  <si>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</si>
  <si>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</si>
  <si>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</si>
  <si>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</si>
  <si>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</si>
  <si>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</si>
  <si>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</si>
  <si>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</si>
  <si>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</si>
  <si>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</si>
  <si>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</si>
  <si>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</si>
  <si>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</si>
  <si>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</si>
  <si>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</si>
  <si>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</si>
  <si>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</si>
  <si>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</si>
  <si>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</si>
  <si>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</si>
  <si>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</si>
  <si>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</si>
  <si>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</si>
  <si>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</si>
  <si>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</si>
  <si>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</si>
  <si>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</si>
  <si>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</si>
  <si>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</si>
  <si>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</si>
  <si>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</si>
  <si>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</si>
  <si>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</si>
  <si>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</si>
  <si>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</si>
  <si>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</si>
  <si>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</si>
  <si>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</si>
  <si>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</si>
  <si>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</si>
  <si>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</si>
  <si>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</si>
  <si>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</si>
  <si>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</si>
  <si>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</si>
  <si>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</si>
  <si>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</si>
  <si>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</si>
  <si>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</si>
  <si>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</si>
  <si>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</si>
  <si>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</si>
  <si>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</si>
  <si>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</si>
  <si>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</si>
  <si>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</si>
  <si>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</si>
  <si>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</si>
  <si>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</si>
  <si>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</si>
  <si>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</si>
  <si>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</si>
  <si>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</si>
  <si>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</si>
  <si>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</si>
  <si>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</si>
  <si>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</si>
  <si>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</si>
  <si>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</si>
  <si>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</si>
  <si>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</si>
  <si>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</si>
  <si>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</si>
  <si>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</si>
  <si>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</si>
  <si>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</si>
  <si>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</si>
  <si>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</si>
  <si>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</si>
  <si>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</si>
  <si>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</si>
  <si>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</si>
  <si>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</si>
  <si>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</si>
  <si>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</si>
  <si>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</si>
  <si>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</si>
  <si>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</si>
  <si>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</si>
  <si>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</si>
  <si>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</si>
  <si>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</si>
  <si>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</si>
  <si>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</si>
  <si>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</si>
  <si>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</si>
  <si>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</si>
  <si>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</si>
  <si>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</si>
  <si>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</si>
  <si>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</si>
  <si>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</si>
  <si>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</si>
  <si>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</si>
  <si>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</si>
  <si>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</si>
  <si>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</si>
  <si>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</si>
  <si>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</si>
  <si>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</si>
  <si>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</si>
  <si>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</si>
  <si>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</si>
  <si>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</si>
  <si>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</si>
  <si>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</si>
  <si>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</si>
  <si>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</si>
  <si>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</si>
  <si>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</si>
  <si>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</si>
  <si>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</si>
  <si>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</si>
  <si>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</si>
  <si>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</si>
  <si>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</si>
  <si>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</si>
  <si>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</si>
  <si>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</si>
  <si>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</si>
  <si>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</si>
  <si>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</si>
  <si>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</si>
  <si>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</si>
  <si>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</si>
  <si>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</si>
  <si>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</si>
  <si>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</si>
  <si>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</si>
  <si>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</si>
  <si>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</si>
  <si>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</si>
  <si>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</si>
  <si>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</si>
  <si>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</si>
  <si>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</si>
  <si>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</si>
  <si>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</si>
  <si>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</si>
  <si>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</si>
  <si>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</si>
  <si>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</si>
  <si>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</si>
  <si>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</si>
  <si>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</si>
  <si>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</si>
  <si>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</si>
  <si>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</si>
  <si>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</si>
  <si>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</si>
  <si>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</si>
  <si>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</si>
  <si>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</si>
  <si>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</si>
  <si>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</si>
  <si>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</si>
  <si>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</si>
  <si>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</si>
  <si>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</si>
  <si>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</si>
  <si>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</si>
  <si>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</si>
  <si>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</si>
  <si>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</si>
  <si>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</si>
  <si>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</si>
  <si>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</si>
  <si>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</si>
  <si>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</si>
  <si>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</si>
  <si>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</si>
  <si>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</si>
  <si>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</si>
  <si>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</si>
  <si>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</si>
  <si>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</si>
  <si>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</si>
  <si>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</si>
  <si>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</si>
  <si>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</si>
  <si>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</si>
  <si>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</si>
  <si>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</si>
  <si>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</si>
  <si>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</si>
  <si>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</si>
  <si>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</si>
  <si>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</si>
  <si>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</si>
  <si>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</si>
  <si>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</si>
  <si>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</si>
  <si>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</si>
  <si>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</si>
  <si>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</si>
  <si>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</si>
  <si>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</si>
  <si>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</si>
  <si>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</si>
  <si>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</si>
  <si>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</si>
  <si>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</si>
  <si>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</si>
  <si>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</si>
  <si>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</si>
  <si>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</si>
  <si>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</si>
  <si>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</si>
  <si>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</si>
  <si>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</si>
  <si>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</si>
  <si>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</si>
  <si>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</si>
  <si>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</si>
  <si>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</si>
  <si>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</si>
  <si>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</si>
  <si>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</si>
  <si>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</si>
  <si>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</si>
  <si>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</si>
  <si>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</si>
  <si>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</si>
  <si>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</si>
  <si>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</si>
  <si>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</si>
  <si>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</si>
  <si>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</si>
  <si>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</si>
  <si>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</si>
  <si>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</si>
  <si>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</si>
  <si>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</si>
  <si>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</si>
  <si>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</si>
  <si>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</si>
  <si>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</si>
  <si>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</si>
  <si>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</si>
  <si>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</si>
  <si>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</si>
  <si>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</si>
  <si>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</si>
  <si>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</si>
  <si>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</si>
  <si>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</si>
  <si>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</si>
  <si>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</si>
  <si>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</si>
  <si>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</si>
  <si>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</si>
  <si>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</si>
  <si>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</si>
  <si>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</si>
  <si>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</si>
  <si>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</si>
  <si>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</si>
  <si>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</si>
  <si>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</si>
  <si>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</si>
  <si>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</si>
  <si>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</si>
  <si>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</si>
  <si>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</si>
  <si>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</si>
  <si>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</si>
  <si>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</si>
  <si>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</si>
  <si>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</si>
  <si>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</si>
  <si>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</si>
  <si>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</si>
  <si>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</si>
  <si>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</si>
  <si>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</si>
  <si>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</si>
  <si>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</si>
  <si>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</si>
  <si>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</si>
  <si>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</si>
  <si>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</si>
  <si>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</si>
  <si>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</si>
  <si>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</si>
  <si>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</si>
  <si>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</si>
  <si>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</si>
  <si>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</si>
  <si>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</si>
  <si>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</si>
  <si>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</si>
  <si>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</si>
  <si>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</si>
  <si>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</si>
  <si>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</si>
  <si>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</si>
  <si>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</si>
  <si>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</si>
  <si>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</si>
  <si>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</si>
  <si>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</si>
  <si>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</si>
  <si>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</si>
  <si>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</si>
  <si>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</si>
  <si>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</si>
  <si>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</si>
  <si>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</si>
  <si>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</si>
  <si>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</si>
  <si>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</si>
  <si>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</si>
  <si>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</si>
  <si>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</si>
  <si>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</si>
  <si>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</si>
  <si>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</si>
  <si>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</si>
  <si>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</si>
  <si>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</si>
  <si>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</si>
  <si>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</si>
  <si>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</si>
  <si>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</si>
  <si>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</si>
  <si>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</si>
  <si>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</si>
  <si>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</si>
  <si>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</si>
  <si>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</si>
  <si>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</si>
  <si>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</si>
  <si>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</si>
  <si>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</si>
  <si>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</si>
  <si>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</si>
  <si>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</si>
  <si>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</si>
  <si>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</si>
  <si>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</si>
  <si>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</si>
  <si>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</si>
  <si>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</si>
  <si>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</si>
  <si>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</si>
  <si>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</si>
  <si>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</si>
  <si>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</si>
  <si>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</si>
  <si>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</si>
  <si>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</si>
  <si>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</si>
  <si>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</si>
  <si>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</si>
  <si>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</si>
  <si>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</si>
  <si>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</si>
  <si>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</si>
  <si>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</si>
  <si>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</si>
  <si>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</si>
  <si>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</si>
  <si>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</si>
  <si>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</si>
  <si>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</si>
  <si>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</si>
  <si>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</si>
  <si>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</si>
  <si>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</si>
  <si>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</si>
  <si>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</si>
  <si>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</si>
  <si>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</si>
  <si>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</si>
  <si>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</si>
  <si>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</si>
  <si>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</si>
  <si>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</si>
  <si>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</si>
  <si>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</si>
  <si>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</si>
  <si>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</si>
  <si>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</si>
  <si>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</si>
  <si>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</si>
  <si>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</si>
  <si>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</si>
  <si>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</si>
  <si>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</si>
  <si>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</si>
  <si>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</si>
  <si>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</si>
  <si>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</si>
  <si>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</si>
  <si>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</si>
  <si>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</si>
  <si>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</si>
  <si>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</si>
  <si>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</si>
  <si>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</si>
  <si>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</si>
  <si>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</si>
  <si>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</si>
  <si>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</si>
  <si>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</si>
  <si>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</si>
  <si>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</si>
  <si>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</si>
  <si>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</si>
  <si>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</si>
  <si>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</si>
  <si>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</si>
  <si>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</si>
  <si>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</si>
  <si>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</si>
  <si>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</si>
  <si>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</si>
  <si>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</si>
  <si>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</si>
  <si>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</si>
  <si>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</si>
  <si>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</si>
  <si>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</si>
  <si>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</si>
  <si>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</si>
  <si>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</si>
  <si>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</si>
  <si>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</si>
  <si>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</si>
  <si>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</si>
  <si>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</si>
  <si>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</si>
  <si>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</si>
  <si>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</si>
  <si>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</si>
  <si>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</si>
  <si>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</si>
  <si>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</si>
  <si>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</si>
  <si>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</si>
  <si>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</si>
  <si>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</si>
  <si>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</si>
  <si>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</si>
  <si>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</si>
  <si>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</si>
  <si>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</si>
  <si>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</si>
  <si>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</si>
  <si>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</si>
  <si>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</si>
  <si>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</si>
  <si>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</si>
  <si>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</si>
  <si>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</si>
  <si>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</si>
  <si>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</si>
  <si>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</si>
  <si>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</si>
  <si>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</si>
  <si>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</si>
  <si>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</si>
  <si>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</si>
  <si>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</si>
  <si>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</si>
  <si>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</si>
  <si>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</si>
  <si>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</si>
  <si>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</si>
  <si>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</si>
  <si>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</si>
  <si>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</si>
  <si>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</si>
  <si>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</si>
  <si>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</si>
  <si>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</si>
  <si>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</si>
  <si>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</si>
  <si>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</si>
  <si>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</si>
  <si>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</si>
  <si>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</si>
  <si>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</si>
  <si>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</si>
  <si>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</si>
  <si>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</si>
  <si>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</si>
  <si>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</si>
  <si>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</si>
  <si>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</si>
  <si>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</si>
  <si>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</si>
  <si>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</si>
  <si>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</si>
  <si>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</si>
  <si>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</si>
  <si>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</si>
  <si>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</si>
  <si>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</si>
  <si>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</si>
  <si>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</si>
  <si>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</si>
  <si>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</si>
  <si>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</si>
  <si>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</si>
  <si>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</si>
  <si>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</si>
  <si>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</si>
  <si>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</si>
  <si>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</si>
  <si>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</si>
  <si>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</si>
  <si>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</si>
  <si>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</si>
  <si>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</si>
  <si>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</si>
  <si>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</si>
  <si>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</si>
  <si>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</si>
  <si>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</si>
  <si>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</si>
  <si>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</si>
  <si>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</si>
  <si>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</si>
  <si>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</si>
  <si>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</si>
  <si>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</si>
  <si>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</si>
  <si>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</si>
  <si>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</si>
  <si>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</si>
  <si>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</si>
  <si>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</si>
  <si>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</si>
  <si>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</si>
  <si>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</si>
  <si>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</si>
  <si>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</si>
  <si>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</si>
  <si>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</si>
  <si>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</si>
  <si>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</si>
  <si>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</si>
  <si>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</si>
  <si>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</si>
  <si>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</si>
  <si>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</si>
  <si>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</si>
  <si>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</si>
  <si>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</si>
  <si>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</si>
  <si>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</si>
  <si>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</si>
  <si>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</si>
  <si>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</si>
  <si>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</si>
  <si>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</si>
  <si>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</si>
  <si>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</si>
  <si>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</si>
  <si>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</si>
  <si>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</si>
  <si>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</si>
  <si>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</si>
  <si>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</si>
  <si>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</si>
  <si>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</si>
  <si>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</si>
  <si>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</si>
  <si>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</si>
  <si>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</si>
  <si>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</si>
  <si>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</si>
  <si>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</si>
  <si>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</si>
  <si>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</si>
  <si>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</si>
  <si>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</si>
  <si>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</si>
  <si>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</si>
  <si>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</si>
  <si>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</si>
  <si>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</si>
  <si>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</si>
  <si>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</si>
  <si>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</si>
  <si>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</si>
  <si>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</si>
  <si>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</si>
  <si>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</si>
  <si>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</si>
  <si>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</si>
  <si>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</si>
  <si>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</si>
  <si>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</si>
  <si>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</si>
  <si>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</si>
  <si>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</si>
  <si>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</si>
  <si>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</si>
  <si>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</si>
  <si>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</si>
  <si>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</si>
  <si>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</si>
  <si>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</si>
  <si>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</si>
  <si>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</si>
  <si>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</si>
  <si>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</si>
  <si>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</si>
  <si>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</si>
  <si>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</si>
  <si>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</si>
  <si>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</si>
  <si>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</si>
  <si>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</si>
  <si>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</si>
  <si>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</si>
  <si>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</si>
  <si>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</si>
  <si>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</si>
  <si>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</si>
  <si>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</si>
  <si>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</si>
  <si>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</si>
  <si>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</si>
  <si>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</si>
  <si>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</si>
  <si>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</si>
  <si>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</si>
  <si>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</si>
  <si>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</si>
  <si>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</si>
  <si>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</si>
  <si>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</si>
  <si>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</si>
  <si>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</si>
  <si>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</si>
  <si>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</si>
  <si>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</si>
  <si>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</si>
  <si>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</si>
  <si>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</si>
  <si>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</si>
  <si>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</si>
  <si>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</si>
  <si>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</si>
  <si>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</si>
  <si>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</si>
  <si>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</si>
  <si>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</si>
  <si>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</si>
  <si>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</si>
  <si>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</si>
  <si>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</si>
  <si>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</si>
  <si>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</si>
  <si>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</si>
  <si>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</si>
  <si>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</si>
  <si>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</si>
  <si>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</si>
  <si>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</si>
  <si>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</si>
  <si>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</si>
  <si>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</si>
  <si>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</si>
  <si>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</si>
  <si>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</si>
  <si>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</si>
  <si>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</si>
  <si>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</si>
  <si>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</si>
  <si>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</si>
  <si>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</si>
  <si>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</si>
  <si>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</si>
  <si>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</si>
  <si>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</si>
  <si>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</si>
  <si>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</si>
  <si>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</si>
  <si>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</si>
  <si>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</si>
  <si>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</si>
  <si>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</si>
  <si>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</si>
  <si>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</si>
  <si>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</si>
  <si>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</si>
  <si>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</si>
  <si>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</si>
  <si>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</si>
  <si>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</si>
  <si>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</si>
  <si>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</si>
  <si>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</si>
  <si>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</si>
  <si>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</si>
  <si>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</si>
  <si>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</si>
  <si>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</si>
  <si>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</si>
  <si>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</si>
  <si>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</si>
  <si>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</si>
  <si>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</si>
  <si>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</si>
  <si>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</si>
  <si>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</si>
  <si>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</si>
  <si>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</si>
  <si>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</si>
  <si>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</si>
  <si>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</si>
  <si>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</si>
  <si>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</si>
  <si>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</si>
  <si>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</si>
  <si>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</si>
  <si>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</si>
  <si>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</si>
  <si>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</si>
  <si>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</si>
  <si>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</si>
  <si>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</si>
  <si>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</si>
  <si>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</si>
  <si>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</si>
  <si>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</si>
  <si>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</si>
  <si>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</si>
  <si>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</si>
  <si>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</si>
  <si>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</si>
  <si>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</si>
  <si>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</si>
  <si>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</si>
  <si>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</si>
  <si>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</si>
  <si>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</si>
  <si>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</si>
  <si>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</si>
  <si>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</si>
  <si>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</si>
  <si>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</si>
  <si>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</si>
  <si>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</si>
  <si>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</si>
  <si>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</si>
  <si>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</si>
  <si>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</si>
  <si>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</si>
  <si>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</si>
  <si>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</si>
  <si>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</si>
  <si>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</si>
  <si>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</si>
  <si>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</si>
  <si>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</si>
  <si>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</si>
  <si>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</si>
  <si>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</si>
  <si>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</si>
  <si>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</si>
  <si>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</si>
  <si>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</si>
  <si>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</si>
  <si>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</si>
  <si>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</si>
  <si>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</si>
  <si>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</si>
  <si>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</si>
  <si>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</si>
  <si>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</si>
  <si>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</si>
  <si>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</si>
  <si>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</si>
  <si>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</si>
  <si>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</si>
  <si>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</si>
  <si>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</si>
  <si>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</si>
  <si>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</si>
  <si>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</si>
  <si>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</si>
  <si>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</si>
  <si>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</si>
  <si>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</si>
  <si>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</si>
  <si>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</si>
  <si>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</si>
  <si>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</si>
  <si>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</si>
  <si>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</si>
  <si>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</si>
  <si>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</si>
  <si>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</si>
  <si>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</si>
  <si>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</si>
  <si>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</si>
  <si>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</si>
  <si>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</si>
  <si>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</si>
  <si>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</si>
  <si>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</si>
  <si>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</si>
  <si>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</si>
  <si>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</si>
  <si>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</si>
  <si>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</si>
  <si>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</si>
  <si>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</si>
  <si>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</si>
  <si>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</si>
  <si>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</si>
  <si>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</si>
  <si>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</si>
  <si>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</si>
  <si>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</si>
  <si>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</si>
  <si>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</si>
  <si>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</si>
  <si>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</si>
  <si>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</si>
  <si>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</si>
  <si>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</si>
  <si>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</si>
  <si>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</si>
  <si>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</si>
  <si>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</si>
  <si>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</si>
  <si>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</si>
  <si>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</si>
  <si>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</si>
  <si>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</si>
  <si>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</si>
  <si>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</si>
  <si>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</si>
  <si>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</si>
  <si>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</si>
  <si>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</si>
  <si>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</si>
  <si>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</si>
  <si>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</si>
  <si>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</si>
  <si>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</si>
  <si>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</si>
  <si>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</si>
  <si>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</si>
  <si>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</si>
  <si>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</si>
  <si>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</si>
  <si>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</si>
  <si>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</si>
  <si>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</si>
  <si>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</si>
  <si>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</si>
  <si>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</si>
  <si>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</si>
  <si>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</si>
  <si>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</si>
  <si>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</si>
  <si>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</si>
  <si>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</si>
  <si>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</si>
  <si>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</si>
  <si>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</si>
  <si>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</si>
  <si>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</si>
  <si>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</si>
  <si>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</si>
  <si>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</si>
  <si>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</si>
  <si>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</si>
  <si>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</si>
  <si>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</si>
  <si>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</si>
  <si>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</si>
  <si>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</si>
  <si>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</si>
  <si>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</si>
  <si>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</si>
  <si>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</si>
  <si>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</si>
  <si>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</si>
  <si>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</si>
  <si>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</si>
  <si>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</si>
  <si>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</si>
  <si>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</si>
  <si>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</si>
  <si>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</si>
  <si>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</si>
  <si>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</si>
  <si>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</si>
  <si>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</si>
  <si>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</si>
  <si>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</si>
  <si>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</si>
  <si>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</si>
  <si>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</si>
  <si>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</si>
  <si>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</si>
  <si>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</si>
  <si>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</si>
  <si>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</si>
  <si>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</si>
  <si>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</si>
  <si>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</si>
  <si>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</si>
  <si>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</si>
  <si>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</si>
  <si>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</si>
  <si>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</si>
  <si>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</si>
  <si>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</si>
  <si>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</si>
  <si>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</si>
  <si>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</si>
  <si>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</si>
  <si>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</si>
  <si>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</si>
  <si>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</si>
  <si>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</si>
  <si>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</si>
  <si>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</si>
  <si>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</si>
  <si>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</si>
  <si>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</si>
  <si>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</si>
  <si>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</si>
  <si>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</si>
  <si>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</si>
  <si>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</si>
  <si>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</si>
  <si>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</si>
  <si>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</si>
  <si>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</si>
  <si>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</si>
  <si>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</si>
  <si>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</si>
  <si>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</si>
  <si>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</si>
  <si>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</si>
  <si>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</si>
  <si>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</si>
  <si>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</si>
  <si>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</si>
  <si>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</si>
  <si>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</si>
  <si>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</si>
  <si>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</si>
  <si>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</si>
  <si>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</si>
  <si>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</si>
  <si>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</si>
  <si>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</si>
  <si>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</si>
  <si>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</si>
  <si>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</si>
  <si>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</si>
  <si>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</si>
  <si>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</si>
  <si>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</si>
  <si>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</si>
  <si>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</si>
  <si>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</si>
  <si>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</si>
  <si>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</si>
  <si>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</si>
  <si>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</si>
  <si>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</si>
  <si>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</si>
  <si>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</si>
  <si>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</si>
  <si>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</si>
  <si>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</si>
  <si>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</si>
  <si>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</si>
  <si>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</si>
  <si>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</si>
  <si>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</si>
  <si>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</si>
  <si>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</si>
  <si>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</si>
  <si>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</si>
  <si>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</si>
  <si>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</si>
  <si>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</si>
  <si>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</si>
  <si>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</si>
  <si>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</si>
  <si>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</si>
  <si>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</si>
  <si>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</si>
  <si>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</si>
  <si>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</si>
  <si>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</si>
  <si>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</si>
  <si>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</si>
  <si>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</si>
  <si>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</si>
  <si>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</si>
  <si>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</si>
  <si>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</si>
  <si>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</si>
  <si>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</si>
  <si>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</si>
  <si>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</si>
  <si>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</si>
  <si>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</si>
  <si>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</si>
  <si>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</si>
  <si>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</si>
  <si>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</si>
  <si>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</si>
  <si>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</si>
  <si>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</si>
  <si>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</si>
  <si>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</si>
  <si>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</si>
  <si>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</si>
  <si>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</si>
  <si>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</si>
  <si>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</si>
  <si>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</si>
  <si>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</si>
  <si>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</si>
  <si>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</si>
  <si>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</si>
  <si>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</si>
  <si>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</si>
  <si>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</si>
  <si>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</si>
  <si>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</si>
  <si>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</si>
  <si>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</si>
  <si>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</si>
  <si>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</si>
  <si>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</si>
  <si>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</si>
  <si>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</si>
  <si>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</si>
  <si>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</si>
  <si>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</si>
  <si>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</si>
  <si>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</si>
  <si>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</si>
  <si>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</si>
  <si>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</si>
  <si>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</si>
  <si>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</si>
  <si>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</si>
  <si>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</si>
  <si>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</si>
  <si>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</si>
  <si>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</si>
  <si>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</si>
  <si>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</si>
  <si>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</si>
  <si>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</si>
  <si>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</si>
  <si>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</si>
  <si>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</si>
  <si>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</si>
  <si>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</si>
  <si>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</si>
  <si>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</si>
  <si>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</si>
  <si>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</si>
  <si>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</si>
  <si>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</si>
  <si>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</si>
  <si>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</si>
  <si>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</si>
  <si>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</si>
  <si>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</si>
  <si>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</si>
  <si>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</si>
  <si>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</si>
  <si>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</si>
  <si>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</si>
  <si>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</si>
  <si>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</si>
  <si>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</si>
  <si>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</si>
  <si>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</si>
  <si>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</si>
  <si>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</si>
  <si>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</si>
  <si>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</si>
  <si>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</si>
  <si>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</si>
  <si>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</si>
  <si>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</si>
  <si>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</si>
  <si>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</si>
  <si>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</si>
  <si>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</si>
  <si>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</si>
  <si>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</si>
  <si>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</si>
  <si>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</si>
  <si>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</si>
  <si>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</si>
  <si>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</si>
  <si>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</si>
  <si>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</si>
  <si>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</si>
  <si>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</si>
  <si>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</si>
  <si>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</si>
  <si>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</si>
  <si>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</si>
  <si>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</si>
  <si>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</si>
  <si>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</si>
  <si>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</si>
  <si>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</si>
  <si>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</si>
  <si>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</si>
  <si>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</si>
  <si>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</si>
  <si>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</si>
  <si>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</si>
  <si>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</si>
  <si>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</si>
  <si>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</si>
  <si>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</si>
  <si>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</si>
  <si>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</si>
  <si>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</si>
  <si>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</si>
  <si>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</si>
  <si>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</si>
  <si>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</si>
  <si>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</si>
  <si>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</si>
  <si>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</si>
  <si>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</si>
  <si>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</si>
  <si>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</si>
  <si>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</si>
  <si>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</si>
  <si>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</si>
  <si>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</si>
  <si>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</si>
  <si>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</si>
  <si>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</si>
  <si>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</si>
  <si>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</si>
  <si>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</si>
  <si>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</si>
  <si>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</si>
  <si>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</si>
  <si>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</si>
  <si>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</si>
  <si>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</si>
  <si>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</si>
  <si>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</si>
  <si>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</si>
  <si>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</si>
  <si>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</si>
  <si>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</si>
  <si>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</si>
  <si>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</si>
  <si>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</si>
  <si>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</si>
  <si>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</si>
  <si>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</si>
  <si>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</si>
  <si>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</si>
  <si>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</si>
  <si>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</si>
  <si>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</si>
  <si>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</si>
  <si>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</si>
  <si>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</si>
  <si>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</si>
  <si>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</si>
  <si>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</si>
  <si>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</si>
  <si>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</si>
  <si>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</si>
  <si>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</si>
  <si>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</si>
  <si>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</si>
  <si>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</si>
  <si>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</si>
  <si>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</si>
  <si>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</si>
  <si>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</si>
  <si>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</si>
  <si>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</si>
  <si>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</si>
  <si>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</si>
  <si>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</si>
  <si>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</si>
  <si>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</si>
  <si>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</si>
  <si>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</si>
  <si>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</si>
  <si>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</si>
  <si>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</si>
  <si>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</si>
  <si>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</si>
  <si>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</si>
  <si>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</si>
  <si>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</si>
  <si>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</si>
  <si>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</si>
  <si>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</si>
  <si>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</si>
  <si>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</si>
  <si>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</si>
  <si>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</si>
  <si>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</si>
  <si>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</si>
  <si>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</si>
  <si>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</si>
  <si>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</si>
  <si>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</si>
  <si>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</si>
  <si>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</si>
  <si>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</si>
  <si>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</si>
  <si>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</si>
  <si>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</si>
  <si>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</si>
  <si>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</si>
  <si>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</si>
  <si>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</si>
  <si>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</si>
  <si>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</si>
  <si>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</si>
  <si>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</si>
  <si>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</si>
  <si>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</si>
  <si>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</si>
  <si>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</si>
  <si>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</si>
  <si>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</si>
  <si>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</si>
  <si>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</si>
  <si>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</si>
  <si>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</si>
  <si>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</si>
  <si>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</si>
  <si>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</si>
  <si>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</si>
  <si>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</si>
  <si>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</si>
  <si>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</si>
  <si>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</si>
  <si>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</si>
  <si>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</si>
  <si>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</si>
  <si>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</si>
  <si>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</si>
  <si>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</si>
  <si>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</si>
  <si>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</si>
  <si>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</si>
  <si>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</si>
  <si>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</si>
  <si>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</si>
  <si>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</si>
  <si>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</si>
  <si>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</si>
  <si>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</si>
  <si>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</si>
  <si>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</si>
  <si>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</si>
  <si>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</si>
  <si>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</si>
  <si>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</si>
  <si>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</si>
  <si>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</si>
  <si>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</si>
  <si>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</si>
  <si>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</si>
  <si>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</si>
  <si>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</si>
  <si>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</si>
  <si>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</si>
  <si>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</si>
  <si>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</si>
  <si>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</si>
  <si>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</si>
  <si>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</si>
  <si>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</si>
  <si>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</si>
  <si>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</si>
  <si>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</si>
  <si>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</si>
  <si>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</si>
  <si>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</si>
  <si>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</si>
  <si>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</si>
  <si>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</si>
  <si>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</si>
  <si>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</si>
  <si>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</si>
  <si>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</si>
  <si>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</si>
  <si>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</si>
  <si>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</si>
  <si>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</si>
  <si>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</si>
  <si>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</si>
  <si>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</si>
  <si>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</si>
  <si>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</si>
  <si>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</si>
  <si>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</si>
  <si>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</si>
  <si>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</si>
  <si>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</si>
  <si>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</si>
  <si>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</si>
  <si>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</si>
  <si>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</si>
  <si>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</si>
  <si>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</si>
  <si>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</si>
  <si>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</si>
  <si>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</si>
  <si>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</si>
  <si>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</si>
  <si>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</si>
  <si>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</si>
  <si>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</si>
  <si>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</si>
  <si>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</si>
  <si>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</si>
  <si>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</si>
  <si>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</si>
  <si>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</si>
  <si>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</si>
  <si>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</si>
  <si>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</si>
  <si>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</si>
  <si>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</si>
  <si>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</si>
  <si>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</si>
  <si>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</si>
  <si>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</si>
  <si>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</si>
  <si>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</si>
  <si>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</si>
  <si>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</si>
  <si>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</si>
  <si>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</si>
  <si>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</si>
  <si>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</si>
  <si>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</si>
  <si>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</si>
  <si>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</si>
  <si>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</si>
  <si>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</si>
  <si>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</si>
  <si>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</si>
  <si>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</si>
  <si>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</si>
  <si>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</si>
  <si>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</si>
  <si>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</si>
  <si>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</si>
  <si>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</si>
  <si>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</si>
  <si>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</si>
  <si>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</si>
  <si>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</si>
  <si>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</si>
  <si>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</si>
  <si>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</si>
  <si>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</si>
  <si>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</si>
  <si>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</si>
  <si>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</si>
  <si>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</si>
  <si>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</si>
  <si>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</si>
  <si>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</si>
  <si>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</si>
  <si>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</si>
  <si>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</si>
  <si>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</si>
  <si>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</si>
  <si>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</si>
  <si>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</si>
  <si>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</si>
  <si>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</si>
  <si>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</si>
  <si>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</si>
  <si>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</si>
  <si>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</si>
  <si>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</si>
  <si>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</si>
  <si>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</si>
  <si>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</si>
  <si>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</si>
  <si>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</si>
  <si>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</si>
  <si>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</si>
  <si>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</si>
  <si>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</si>
  <si>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</si>
  <si>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</si>
  <si>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</si>
  <si>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</si>
  <si>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</si>
  <si>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</si>
  <si>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</si>
  <si>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</si>
  <si>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</si>
  <si>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</si>
  <si>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</si>
  <si>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</si>
  <si>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</si>
  <si>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</si>
  <si>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</si>
  <si>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</si>
  <si>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</si>
  <si>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</si>
  <si>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</si>
  <si>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</si>
  <si>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</si>
  <si>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</si>
  <si>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</si>
  <si>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</si>
  <si>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</si>
  <si>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</si>
  <si>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</si>
  <si>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</si>
  <si>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</si>
  <si>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</si>
  <si>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</si>
  <si>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</si>
  <si>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</si>
  <si>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</si>
  <si>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</si>
  <si>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</si>
  <si>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</si>
  <si>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</si>
  <si>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</si>
  <si>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</si>
  <si>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</si>
  <si>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</si>
  <si>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</si>
  <si>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</si>
  <si>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</si>
  <si>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</si>
  <si>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</si>
  <si>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</si>
  <si>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</si>
  <si>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</si>
  <si>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</si>
  <si>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</si>
  <si>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</si>
  <si>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</si>
  <si>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</si>
  <si>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</si>
  <si>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</si>
  <si>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</si>
  <si>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</si>
  <si>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</si>
  <si>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</si>
  <si>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</si>
  <si>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</si>
  <si>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</si>
  <si>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</si>
  <si>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</si>
  <si>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</si>
  <si>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</si>
  <si>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</si>
  <si>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</si>
  <si>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</si>
  <si>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</si>
  <si>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</si>
  <si>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</si>
  <si>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</si>
  <si>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</si>
  <si>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</si>
  <si>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</si>
  <si>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</si>
  <si>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</si>
  <si>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</si>
  <si>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</si>
  <si>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</si>
  <si>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</si>
  <si>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</si>
  <si>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</si>
  <si>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</si>
  <si>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</si>
  <si>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</si>
  <si>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</si>
  <si>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</si>
  <si>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</si>
  <si>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</si>
  <si>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</si>
  <si>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</si>
  <si>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</si>
  <si>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</si>
  <si>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</si>
  <si>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</si>
  <si>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</si>
  <si>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</si>
  <si>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</si>
  <si>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</si>
  <si>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</si>
  <si>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</si>
  <si>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</si>
  <si>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</si>
  <si>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</si>
  <si>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</si>
  <si>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</si>
  <si>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</si>
  <si>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</si>
  <si>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</si>
  <si>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</si>
  <si>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</si>
  <si>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</si>
  <si>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</si>
  <si>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</si>
  <si>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</si>
  <si>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</si>
  <si>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</si>
  <si>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</si>
  <si>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</si>
  <si>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</si>
  <si>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</si>
  <si>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</si>
  <si>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</si>
  <si>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</si>
  <si>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</si>
  <si>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</si>
  <si>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</si>
  <si>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</si>
  <si>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</si>
  <si>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</si>
  <si>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</si>
  <si>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</si>
  <si>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</si>
  <si>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</si>
  <si>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</si>
  <si>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</si>
  <si>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</si>
  <si>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</si>
  <si>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</si>
  <si>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</si>
  <si>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</si>
  <si>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</si>
  <si>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</si>
  <si>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</si>
  <si>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</si>
  <si>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</si>
  <si>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</si>
  <si>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</si>
  <si>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</si>
  <si>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</si>
  <si>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</si>
  <si>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</si>
  <si>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</si>
  <si>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</si>
  <si>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</si>
  <si>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</si>
  <si>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</si>
  <si>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</si>
  <si>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</si>
  <si>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</si>
  <si>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</si>
  <si>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</si>
  <si>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</si>
  <si>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</si>
  <si>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</si>
  <si>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</si>
  <si>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</si>
  <si>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</si>
  <si>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</si>
  <si>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</si>
  <si>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</si>
  <si>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</si>
  <si>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</si>
  <si>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</si>
  <si>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</si>
  <si>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</si>
  <si>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</si>
  <si>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</si>
  <si>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</si>
  <si>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</si>
  <si>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</si>
  <si>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</si>
  <si>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</si>
  <si>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</si>
  <si>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</si>
  <si>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</si>
  <si>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</si>
  <si>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</si>
  <si>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</si>
  <si>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</si>
  <si>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</si>
  <si>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</si>
  <si>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</si>
  <si>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</si>
  <si>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</si>
  <si>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</si>
  <si>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</si>
  <si>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</si>
  <si>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</si>
  <si>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</si>
  <si>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</si>
  <si>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</si>
  <si>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</si>
  <si>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</si>
  <si>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</si>
  <si>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</si>
  <si>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</si>
  <si>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</si>
  <si>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</si>
  <si>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</si>
  <si>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</si>
  <si>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</si>
  <si>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</si>
  <si>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</si>
  <si>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</si>
  <si>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</si>
  <si>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</si>
  <si>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</si>
  <si>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</si>
  <si>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</si>
  <si>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</si>
  <si>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</si>
  <si>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</si>
  <si>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</si>
  <si>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</si>
  <si>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</si>
  <si>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</si>
  <si>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</si>
  <si>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</si>
  <si>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</si>
  <si>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</si>
  <si>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</si>
  <si>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</si>
  <si>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</si>
  <si>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</si>
  <si>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</si>
  <si>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</si>
  <si>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</si>
  <si>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</si>
  <si>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</si>
  <si>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</si>
  <si>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</si>
  <si>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</si>
  <si>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</si>
  <si>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</si>
  <si>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</si>
  <si>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</si>
  <si>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</si>
  <si>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</si>
  <si>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</si>
  <si>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</si>
  <si>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</si>
  <si>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</si>
  <si>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</si>
  <si>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</si>
  <si>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</si>
  <si>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</si>
  <si>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</si>
  <si>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</si>
  <si>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</si>
  <si>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</si>
  <si>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</si>
  <si>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</si>
  <si>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</si>
  <si>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</si>
  <si>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</si>
  <si>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</si>
  <si>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</si>
  <si>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</si>
  <si>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</si>
  <si>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</si>
  <si>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</si>
  <si>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</si>
  <si>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</si>
  <si>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</si>
  <si>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</si>
  <si>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</si>
  <si>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</si>
  <si>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</si>
  <si>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</si>
  <si>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</si>
  <si>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</si>
  <si>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</si>
  <si>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</si>
  <si>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</si>
  <si>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</si>
  <si>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</si>
  <si>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</si>
  <si>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</si>
  <si>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</si>
  <si>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</si>
  <si>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</si>
  <si>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</si>
  <si>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</si>
  <si>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</si>
  <si>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</si>
  <si>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</si>
  <si>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</si>
  <si>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</si>
  <si>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</si>
  <si>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</si>
  <si>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</si>
  <si>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</si>
  <si>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</si>
  <si>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</si>
  <si>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</si>
  <si>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</si>
  <si>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</si>
  <si>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</si>
  <si>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</si>
  <si>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</si>
  <si>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</si>
  <si>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</si>
  <si>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</si>
  <si>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</si>
  <si>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</si>
  <si>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</si>
  <si>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</si>
  <si>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</si>
  <si>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</si>
  <si>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</si>
  <si>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</si>
  <si>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</si>
  <si>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</si>
  <si>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</si>
  <si>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</si>
  <si>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</si>
  <si>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</si>
  <si>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</si>
  <si>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</si>
  <si>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</si>
  <si>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</si>
  <si>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</si>
  <si>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</si>
  <si>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</si>
  <si>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</si>
  <si>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</si>
  <si>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</si>
  <si>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</si>
  <si>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</si>
  <si>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</si>
  <si>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</si>
  <si>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</si>
  <si>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</si>
  <si>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</si>
  <si>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</si>
  <si>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</si>
  <si>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</si>
  <si>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</si>
  <si>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</si>
  <si>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</si>
  <si>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</si>
  <si>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</si>
  <si>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</si>
  <si>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</si>
  <si>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</si>
  <si>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</si>
  <si>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</si>
  <si>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</si>
  <si>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</si>
  <si>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</si>
  <si>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</si>
  <si>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</si>
  <si>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</si>
  <si>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</si>
  <si>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</si>
  <si>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</si>
  <si>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</si>
  <si>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</si>
  <si>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</si>
  <si>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</si>
  <si>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</si>
  <si>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</si>
  <si>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</si>
  <si>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</si>
  <si>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</si>
  <si>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</si>
  <si>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</si>
  <si>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</si>
  <si>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</si>
  <si>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</si>
  <si>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</si>
  <si>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</si>
  <si>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</si>
  <si>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</si>
  <si>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</si>
  <si>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</si>
  <si>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</si>
  <si>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</si>
  <si>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</si>
  <si>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</si>
  <si>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</si>
  <si>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</si>
  <si>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</si>
  <si>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</si>
  <si>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</si>
  <si>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</si>
  <si>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</si>
  <si>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</si>
  <si>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</si>
  <si>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</si>
  <si>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</si>
  <si>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</si>
  <si>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</si>
  <si>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</si>
  <si>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</si>
  <si>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</si>
  <si>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</si>
  <si>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</si>
  <si>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</si>
  <si>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</si>
  <si>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</si>
  <si>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</si>
  <si>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</si>
  <si>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</si>
  <si>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</si>
  <si>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</si>
  <si>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</si>
  <si>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</si>
  <si>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</si>
  <si>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</si>
  <si>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</si>
  <si>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</si>
  <si>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</si>
  <si>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</si>
  <si>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</si>
  <si>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</si>
  <si>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</si>
  <si>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</si>
  <si>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</si>
  <si>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</si>
  <si>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</si>
  <si>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</si>
  <si>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</si>
  <si>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</si>
  <si>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</si>
  <si>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</si>
  <si>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</si>
  <si>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</si>
  <si>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</si>
  <si>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</si>
  <si>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</si>
  <si>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</si>
  <si>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</si>
  <si>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</si>
  <si>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</si>
  <si>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</si>
  <si>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</si>
  <si>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</si>
  <si>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</si>
  <si>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</si>
  <si>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</si>
  <si>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</si>
  <si>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</si>
  <si>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</si>
  <si>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</si>
  <si>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</si>
  <si>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</si>
  <si>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</si>
  <si>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</si>
  <si>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</si>
  <si>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</si>
  <si>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</si>
  <si>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</si>
  <si>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</si>
  <si>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</si>
  <si>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</si>
  <si>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</si>
  <si>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</si>
  <si>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</si>
  <si>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</si>
  <si>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</si>
  <si>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</si>
  <si>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</si>
  <si>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</si>
  <si>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</si>
  <si>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</si>
  <si>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</si>
  <si>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</si>
  <si>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</si>
  <si>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</si>
  <si>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</si>
  <si>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</si>
  <si>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</si>
  <si>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</si>
  <si>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</si>
  <si>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</si>
  <si>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</si>
  <si>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</si>
  <si>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</si>
  <si>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</si>
  <si>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</si>
  <si>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</si>
  <si>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</si>
  <si>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</si>
  <si>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</si>
  <si>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</si>
  <si>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</si>
  <si>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</si>
  <si>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</si>
  <si>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</si>
  <si>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</si>
  <si>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</si>
  <si>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</si>
  <si>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</si>
  <si>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</si>
  <si>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</si>
  <si>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</si>
  <si>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</si>
  <si>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</si>
  <si>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</si>
  <si>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</si>
  <si>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</si>
  <si>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</si>
  <si>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</si>
  <si>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</si>
  <si>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</si>
  <si>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</si>
  <si>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</si>
  <si>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</si>
  <si>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</si>
  <si>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</si>
  <si>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</si>
  <si>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</si>
  <si>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</si>
  <si>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</si>
  <si>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</si>
  <si>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</si>
  <si>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</si>
  <si>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</si>
  <si>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</si>
  <si>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</si>
  <si>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</si>
  <si>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</si>
  <si>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</si>
  <si>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</si>
  <si>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</si>
  <si>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</si>
  <si>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</si>
  <si>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</si>
  <si>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</si>
  <si>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</si>
  <si>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</si>
  <si>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</si>
  <si>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</si>
  <si>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</si>
  <si>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</si>
  <si>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</si>
  <si>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</si>
  <si>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</si>
  <si>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</si>
  <si>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</si>
  <si>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</si>
  <si>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</si>
  <si>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</si>
  <si>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</si>
  <si>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</si>
  <si>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</si>
  <si>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</si>
  <si>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</si>
  <si>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</si>
  <si>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</si>
  <si>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</si>
  <si>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</si>
  <si>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</si>
  <si>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</si>
  <si>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</si>
  <si>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</si>
  <si>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</si>
  <si>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</si>
  <si>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</si>
  <si>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</si>
  <si>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</si>
  <si>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</si>
  <si>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</si>
  <si>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</si>
  <si>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</si>
  <si>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</si>
  <si>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</si>
  <si>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</si>
  <si>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</si>
  <si>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</si>
  <si>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</si>
  <si>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</si>
  <si>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</si>
  <si>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</si>
  <si>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</si>
  <si>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</si>
  <si>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</si>
  <si>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</si>
  <si>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</si>
  <si>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</si>
  <si>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</si>
  <si>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</si>
  <si>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</si>
  <si>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</si>
  <si>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</si>
  <si>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</si>
  <si>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</si>
  <si>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</si>
  <si>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</si>
  <si>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</si>
  <si>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</si>
  <si>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</si>
  <si>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</si>
  <si>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</si>
  <si>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</si>
  <si>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</si>
  <si>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</si>
  <si>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</si>
  <si>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</si>
  <si>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</si>
  <si>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</si>
  <si>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</si>
  <si>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</si>
  <si>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</si>
  <si>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</si>
  <si>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</si>
  <si>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</si>
  <si>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</si>
  <si>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</si>
  <si>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</si>
  <si>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</si>
  <si>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</si>
  <si>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</si>
  <si>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</si>
  <si>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</si>
  <si>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</si>
  <si>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</si>
  <si>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</si>
  <si>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</si>
  <si>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</si>
  <si>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</si>
  <si>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</si>
  <si>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</si>
  <si>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</si>
  <si>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</si>
  <si>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</si>
  <si>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</si>
  <si>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</si>
  <si>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</si>
  <si>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</si>
  <si>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</si>
  <si>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</si>
  <si>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</si>
  <si>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</si>
  <si>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</si>
  <si>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</si>
  <si>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</si>
  <si>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</si>
  <si>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</si>
  <si>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</si>
  <si>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</si>
  <si>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</si>
  <si>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</si>
  <si>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</si>
  <si>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</si>
  <si>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</si>
  <si>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</si>
  <si>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</si>
  <si>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</si>
  <si>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</si>
  <si>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</si>
  <si>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</si>
  <si>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</si>
  <si>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</si>
  <si>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</si>
  <si>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</si>
  <si>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</si>
  <si>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</si>
  <si>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</si>
  <si>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</si>
  <si>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</si>
  <si>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</si>
  <si>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</si>
  <si>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</si>
  <si>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</si>
  <si>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</si>
  <si>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</si>
  <si>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</si>
  <si>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</si>
  <si>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</si>
  <si>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</si>
  <si>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</si>
  <si>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</si>
  <si>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</si>
  <si>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</si>
  <si>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</si>
  <si>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</si>
  <si>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</si>
  <si>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</si>
  <si>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</si>
  <si>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</si>
  <si>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</si>
  <si>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</si>
  <si>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</si>
  <si>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</si>
  <si>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</si>
  <si>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</si>
  <si>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</si>
  <si>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</si>
  <si>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</si>
  <si>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</si>
  <si>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</si>
  <si>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</si>
  <si>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</si>
  <si>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</si>
  <si>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</si>
  <si>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</si>
  <si>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</si>
  <si>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</si>
  <si>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</si>
  <si>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</si>
  <si>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</si>
  <si>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</si>
  <si>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</si>
  <si>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</si>
  <si>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</si>
  <si>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</si>
  <si>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</si>
  <si>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</si>
  <si>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</si>
  <si>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</si>
  <si>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</si>
  <si>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</si>
  <si>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</si>
  <si>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</si>
  <si>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</si>
  <si>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</si>
  <si>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</si>
  <si>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</si>
  <si>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</si>
  <si>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</si>
  <si>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</si>
  <si>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</si>
  <si>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</si>
  <si>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</si>
  <si>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</si>
  <si>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</si>
  <si>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</si>
  <si>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</si>
  <si>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</si>
  <si>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</si>
  <si>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</si>
  <si>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</si>
  <si>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</si>
  <si>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</si>
  <si>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</si>
  <si>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</si>
  <si>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</si>
  <si>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</si>
  <si>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</si>
  <si>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</si>
  <si>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</si>
  <si>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</si>
  <si>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</si>
  <si>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</si>
  <si>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</si>
  <si>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</si>
  <si>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</si>
  <si>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</si>
  <si>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</si>
  <si>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</si>
  <si>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</si>
  <si>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</si>
  <si>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</si>
  <si>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</si>
  <si>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</si>
  <si>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</si>
  <si>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</si>
  <si>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</si>
  <si>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</si>
  <si>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</si>
  <si>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</si>
  <si>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</si>
  <si>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</si>
  <si>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</si>
  <si>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</si>
  <si>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</si>
  <si>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</si>
  <si>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</si>
  <si>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</si>
  <si>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</si>
  <si>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</si>
  <si>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</si>
  <si>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</si>
  <si>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</si>
  <si>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</si>
  <si>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</si>
  <si>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</si>
  <si>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</si>
  <si>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</si>
  <si>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</si>
  <si>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</si>
  <si>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</si>
  <si>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</si>
  <si>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</si>
  <si>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</si>
  <si>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</si>
  <si>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</si>
  <si>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</si>
  <si>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</si>
  <si>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</si>
  <si>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</si>
  <si>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</si>
  <si>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</si>
  <si>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</si>
  <si>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</si>
  <si>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</si>
  <si>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</si>
  <si>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</si>
  <si>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</si>
  <si>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</si>
  <si>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</si>
  <si>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</si>
  <si>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</si>
  <si>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</si>
  <si>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</si>
  <si>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</si>
  <si>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</si>
  <si>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</si>
  <si>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</si>
  <si>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</si>
  <si>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</si>
  <si>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</si>
  <si>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</si>
  <si>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</si>
  <si>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</si>
  <si>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</si>
  <si>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</si>
  <si>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</si>
  <si>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</si>
  <si>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</si>
  <si>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</si>
  <si>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</si>
  <si>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</si>
  <si>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</si>
  <si>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</si>
  <si>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</si>
  <si>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</si>
  <si>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</si>
  <si>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</si>
  <si>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</si>
  <si>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</si>
  <si>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</si>
  <si>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</si>
  <si>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</si>
  <si>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</si>
  <si>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</si>
  <si>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</si>
  <si>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</si>
  <si>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</si>
  <si>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</si>
  <si>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</si>
  <si>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</si>
  <si>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</si>
  <si>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</si>
  <si>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</si>
  <si>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</si>
  <si>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</si>
  <si>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</si>
  <si>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</si>
  <si>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</si>
  <si>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</si>
  <si>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</si>
  <si>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</si>
  <si>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</si>
  <si>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</si>
  <si>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</si>
  <si>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</si>
  <si>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</si>
  <si>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</si>
  <si>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</si>
  <si>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</si>
  <si>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</si>
  <si>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</si>
  <si>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</si>
  <si>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</si>
  <si>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</si>
  <si>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</si>
  <si>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</si>
  <si>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</si>
  <si>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</si>
  <si>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</si>
  <si>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</si>
  <si>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</si>
  <si>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</si>
  <si>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</si>
  <si>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</si>
  <si>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</si>
  <si>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</si>
  <si>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</si>
  <si>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</si>
  <si>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</si>
  <si>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</si>
  <si>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</si>
  <si>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</si>
  <si>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</si>
  <si>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</si>
  <si>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</si>
  <si>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</si>
  <si>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</si>
  <si>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</si>
  <si>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</si>
  <si>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</si>
  <si>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</si>
  <si>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</si>
  <si>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</si>
  <si>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</si>
  <si>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</si>
  <si>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</si>
  <si>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</si>
  <si>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</si>
  <si>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</si>
  <si>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</si>
  <si>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</si>
  <si>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</si>
  <si>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</si>
  <si>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</si>
  <si>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</si>
  <si>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</si>
  <si>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</si>
  <si>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</si>
  <si>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</si>
  <si>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</si>
  <si>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</si>
  <si>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</si>
  <si>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</si>
  <si>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</si>
  <si>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</si>
  <si>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</si>
  <si>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</si>
  <si>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</si>
  <si>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</si>
  <si>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</si>
  <si>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</si>
  <si>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</si>
  <si>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</si>
  <si>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</si>
  <si>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</si>
  <si>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</si>
  <si>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</si>
  <si>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</si>
  <si>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</si>
  <si>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</si>
  <si>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</si>
  <si>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</si>
  <si>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</si>
  <si>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</si>
  <si>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</si>
  <si>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</si>
  <si>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</si>
  <si>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</si>
  <si>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</si>
  <si>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</si>
  <si>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</si>
  <si>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</si>
  <si>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</si>
  <si>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</si>
  <si>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</si>
  <si>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</si>
  <si>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</si>
  <si>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</si>
  <si>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</si>
  <si>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</si>
  <si>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</si>
  <si>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</si>
  <si>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</si>
  <si>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</si>
  <si>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</si>
  <si>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</si>
  <si>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</si>
  <si>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</si>
  <si>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</si>
  <si>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</si>
  <si>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</si>
  <si>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</si>
  <si>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</si>
  <si>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</si>
  <si>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</si>
  <si>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</si>
  <si>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</si>
  <si>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</si>
  <si>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</si>
  <si>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</si>
  <si>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</si>
  <si>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</si>
  <si>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</si>
  <si>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</si>
  <si>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</si>
  <si>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</si>
  <si>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</si>
  <si>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</si>
  <si>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</si>
  <si>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</si>
  <si>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</si>
  <si>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</si>
  <si>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</si>
  <si>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</si>
  <si>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</si>
  <si>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</si>
  <si>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</si>
  <si>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</si>
  <si>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</si>
  <si>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</si>
  <si>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</si>
  <si>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</si>
  <si>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</si>
  <si>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</si>
  <si>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</si>
  <si>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</si>
  <si>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</si>
  <si>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</si>
  <si>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</si>
  <si>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</si>
  <si>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</si>
  <si>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</si>
  <si>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</si>
  <si>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</si>
  <si>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</si>
  <si>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</si>
  <si>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</si>
  <si>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</si>
  <si>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</si>
  <si>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</si>
  <si>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</si>
  <si>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</si>
  <si>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</si>
  <si>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</si>
  <si>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</si>
  <si>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</si>
  <si>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</si>
  <si>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</si>
  <si>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</si>
  <si>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</si>
  <si>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</si>
  <si>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</si>
  <si>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</si>
  <si>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</si>
  <si>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</si>
  <si>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</si>
  <si>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</si>
  <si>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</si>
  <si>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</si>
  <si>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</si>
  <si>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</si>
  <si>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</si>
  <si>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</si>
  <si>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</si>
  <si>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</si>
  <si>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</si>
  <si>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</si>
  <si>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</si>
  <si>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</si>
  <si>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</si>
  <si>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</si>
  <si>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</si>
  <si>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</si>
  <si>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</si>
  <si>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</si>
  <si>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</si>
  <si>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</si>
  <si>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</si>
  <si>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</si>
  <si>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</si>
  <si>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</si>
  <si>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</si>
  <si>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</si>
  <si>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</si>
  <si>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</si>
  <si>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</si>
  <si>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</si>
  <si>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</si>
  <si>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</si>
  <si>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</si>
  <si>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</si>
  <si>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</si>
  <si>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</si>
  <si>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</si>
  <si>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</si>
  <si>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</si>
  <si>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</si>
  <si>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</si>
  <si>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</si>
  <si>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</si>
  <si>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</si>
  <si>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</si>
  <si>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</si>
  <si>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</si>
  <si>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</si>
  <si>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</si>
  <si>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</si>
  <si>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</si>
  <si>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</si>
  <si>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</si>
  <si>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</si>
  <si>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</si>
  <si>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</si>
  <si>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</si>
  <si>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</si>
  <si>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</si>
  <si>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</si>
  <si>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</si>
  <si>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</si>
  <si>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</si>
  <si>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</si>
  <si>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</si>
  <si>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</si>
  <si>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</si>
  <si>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</si>
  <si>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</si>
  <si>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</si>
  <si>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</si>
  <si>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</si>
  <si>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</si>
  <si>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</si>
  <si>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</si>
  <si>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</si>
  <si>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</si>
  <si>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</si>
  <si>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</si>
  <si>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</si>
  <si>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</si>
  <si>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</si>
  <si>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</si>
  <si>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</si>
  <si>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</si>
  <si>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</si>
  <si>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</si>
  <si>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</si>
  <si>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</si>
  <si>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</si>
  <si>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</si>
  <si>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</si>
  <si>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</si>
  <si>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</si>
  <si>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</si>
  <si>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</si>
  <si>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</si>
  <si>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</si>
  <si>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</si>
  <si>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</si>
  <si>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</si>
  <si>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</si>
  <si>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</si>
  <si>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</si>
  <si>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</si>
  <si>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</si>
  <si>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</si>
  <si>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</si>
  <si>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</si>
  <si>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</si>
  <si>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</si>
  <si>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</si>
  <si>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</si>
  <si>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</si>
  <si>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</si>
  <si>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</si>
  <si>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</si>
  <si>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</si>
  <si>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</si>
  <si>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</si>
  <si>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</si>
  <si>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</si>
  <si>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</si>
  <si>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</si>
  <si>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</si>
  <si>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</si>
  <si>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</si>
  <si>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</si>
  <si>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</si>
  <si>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</si>
  <si>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</si>
  <si>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</si>
  <si>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</si>
  <si>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</si>
  <si>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</si>
  <si>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</si>
  <si>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</si>
  <si>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</si>
  <si>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</si>
  <si>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</si>
  <si>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</si>
  <si>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</si>
  <si>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</si>
  <si>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</si>
  <si>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</si>
  <si>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</si>
  <si>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</si>
  <si>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</si>
  <si>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</si>
  <si>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</si>
  <si>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</si>
  <si>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</si>
  <si>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</si>
  <si>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</si>
  <si>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</si>
  <si>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</si>
  <si>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</si>
  <si>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</si>
  <si>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</si>
  <si>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</si>
  <si>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</si>
  <si>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</si>
  <si>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</si>
  <si>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</si>
  <si>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</si>
  <si>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</si>
  <si>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</si>
  <si>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</si>
  <si>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</si>
  <si>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</si>
  <si>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</si>
  <si>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</si>
  <si>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</si>
  <si>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</si>
  <si>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</si>
  <si>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</si>
  <si>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</si>
  <si>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</si>
  <si>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</si>
  <si>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</si>
  <si>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</si>
  <si>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</si>
  <si>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</si>
  <si>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</si>
  <si>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</si>
  <si>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</si>
  <si>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</si>
  <si>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</si>
  <si>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</si>
  <si>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</si>
  <si>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</si>
  <si>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</si>
  <si>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</si>
  <si>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</si>
  <si>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</si>
  <si>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</si>
  <si>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</si>
  <si>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</si>
  <si>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</si>
  <si>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</si>
  <si>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</si>
  <si>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</si>
  <si>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</si>
  <si>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</si>
  <si>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</si>
  <si>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</si>
  <si>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</si>
  <si>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</si>
  <si>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</si>
  <si>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</si>
  <si>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</si>
  <si>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</si>
  <si>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</si>
  <si>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</si>
  <si>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</si>
  <si>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</si>
  <si>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</si>
  <si>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</si>
  <si>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</si>
  <si>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</si>
  <si>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</si>
  <si>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</si>
  <si>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</si>
  <si>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</si>
  <si>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</si>
  <si>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</si>
  <si>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</si>
  <si>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</si>
  <si>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</si>
  <si>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</si>
  <si>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</si>
  <si>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</si>
  <si>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</si>
  <si>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</si>
  <si>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</si>
  <si>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</si>
  <si>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</si>
  <si>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</si>
  <si>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</si>
  <si>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</si>
  <si>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</si>
  <si>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</si>
  <si>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</si>
  <si>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</si>
  <si>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</si>
  <si>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</si>
  <si>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</si>
  <si>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</si>
  <si>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</si>
  <si>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</si>
  <si>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</si>
  <si>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</si>
  <si>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</si>
  <si>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</si>
  <si>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</si>
  <si>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</si>
  <si>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</si>
  <si>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</si>
  <si>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</si>
  <si>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</si>
  <si>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</si>
  <si>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</si>
  <si>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</si>
  <si>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</si>
  <si>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</si>
  <si>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</si>
  <si>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</si>
  <si>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</si>
  <si>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</si>
  <si>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</si>
  <si>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</si>
  <si>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</si>
  <si>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</si>
  <si>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</si>
  <si>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</si>
  <si>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</si>
  <si>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</si>
  <si>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</si>
  <si>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</si>
  <si>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</si>
  <si>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</si>
  <si>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</si>
  <si>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</si>
  <si>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</si>
  <si>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</si>
  <si>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</si>
  <si>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</si>
  <si>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</si>
  <si>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</si>
  <si>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</si>
  <si>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</si>
  <si>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</si>
  <si>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</si>
  <si>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</si>
  <si>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</si>
  <si>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</si>
  <si>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</si>
  <si>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</si>
  <si>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</si>
  <si>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</si>
  <si>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</si>
  <si>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</si>
  <si>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</si>
  <si>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</si>
  <si>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</si>
  <si>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</si>
  <si>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</si>
  <si>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</si>
  <si>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</si>
  <si>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</si>
  <si>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</si>
  <si>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</si>
  <si>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</si>
  <si>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</si>
  <si>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</si>
  <si>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</si>
  <si>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</si>
  <si>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</si>
  <si>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</si>
  <si>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</si>
  <si>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</si>
  <si>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</si>
  <si>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</si>
  <si>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</si>
  <si>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</si>
  <si>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</si>
  <si>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</si>
  <si>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</si>
  <si>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</si>
  <si>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</si>
  <si>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</si>
  <si>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</si>
  <si>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</si>
  <si>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</si>
  <si>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</si>
  <si>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</si>
  <si>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</si>
  <si>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</si>
  <si>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</si>
  <si>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</si>
  <si>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</si>
  <si>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</si>
  <si>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</si>
  <si>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</si>
  <si>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</si>
  <si>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</si>
  <si>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</si>
  <si>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</si>
  <si>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</si>
  <si>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</si>
  <si>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</si>
  <si>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</si>
  <si>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</si>
  <si>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</si>
  <si>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</si>
  <si>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</si>
  <si>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</si>
  <si>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</si>
  <si>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</si>
  <si>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</si>
  <si>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</si>
  <si>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</si>
  <si>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</si>
  <si>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</si>
  <si>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</si>
  <si>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</si>
  <si>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</si>
  <si>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</si>
  <si>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</si>
  <si>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</si>
  <si>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</si>
  <si>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</si>
  <si>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</si>
  <si>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</si>
  <si>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</si>
  <si>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</si>
  <si>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</si>
  <si>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</si>
  <si>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</si>
  <si>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</si>
  <si>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</si>
  <si>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</si>
  <si>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</si>
  <si>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</si>
  <si>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</si>
  <si>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</si>
  <si>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</si>
  <si>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</si>
  <si>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</si>
  <si>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</si>
  <si>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</si>
  <si>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</si>
  <si>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</si>
  <si>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</si>
  <si>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</si>
  <si>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</si>
  <si>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</si>
  <si>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</si>
  <si>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</si>
  <si>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</si>
  <si>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</si>
  <si>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</si>
  <si>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</si>
  <si>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</si>
  <si>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</si>
  <si>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</si>
  <si>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</si>
  <si>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</si>
  <si>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</si>
  <si>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</si>
  <si>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</si>
  <si>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</si>
  <si>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</si>
  <si>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</si>
  <si>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</si>
  <si>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</si>
  <si>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</si>
  <si>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</si>
  <si>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</si>
  <si>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</si>
  <si>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</si>
  <si>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</si>
  <si>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</si>
  <si>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</si>
  <si>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</si>
  <si>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</si>
  <si>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</si>
  <si>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</si>
  <si>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</si>
  <si>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</si>
  <si>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</si>
  <si>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</si>
  <si>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</si>
  <si>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</si>
  <si>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</si>
  <si>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</si>
  <si>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</si>
  <si>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</si>
  <si>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</si>
  <si>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</si>
  <si>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</si>
  <si>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</si>
  <si>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</si>
  <si>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</si>
  <si>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</si>
  <si>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</si>
  <si>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</si>
  <si>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</si>
  <si>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</si>
  <si>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</si>
  <si>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</si>
  <si>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</si>
  <si>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</si>
  <si>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</si>
  <si>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</si>
  <si>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</si>
  <si>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</si>
  <si>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</si>
  <si>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</si>
  <si>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</si>
  <si>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</si>
  <si>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</si>
  <si>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</si>
  <si>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</si>
  <si>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</si>
  <si>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</si>
  <si>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</si>
  <si>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</si>
  <si>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</si>
  <si>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</si>
  <si>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</si>
  <si>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</si>
  <si>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</si>
  <si>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</si>
  <si>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</si>
  <si>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</si>
  <si>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</si>
  <si>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</si>
  <si>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</si>
  <si>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</si>
  <si>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</si>
  <si>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</si>
  <si>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</si>
  <si>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</si>
  <si>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</si>
  <si>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</si>
  <si>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</si>
  <si>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</si>
  <si>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</si>
  <si>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</si>
  <si>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</si>
  <si>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</si>
  <si>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</si>
  <si>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</si>
  <si>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</si>
  <si>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</si>
  <si>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</si>
  <si>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</si>
  <si>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</si>
  <si>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</si>
  <si>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</si>
  <si>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</si>
  <si>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</si>
  <si>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</si>
  <si>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</si>
  <si>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</si>
  <si>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</si>
  <si>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</si>
  <si>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</si>
  <si>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</si>
  <si>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</si>
  <si>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</si>
  <si>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</si>
  <si>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</si>
  <si>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</si>
  <si>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</si>
  <si>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</si>
  <si>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</si>
  <si>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</si>
  <si>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</si>
  <si>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</si>
  <si>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</si>
  <si>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</si>
  <si>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</si>
  <si>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</si>
  <si>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</si>
  <si>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</si>
  <si>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</si>
  <si>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</si>
  <si>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</si>
  <si>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</si>
  <si>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</si>
  <si>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</si>
  <si>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</si>
  <si>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</si>
  <si>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</si>
  <si>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</si>
  <si>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</si>
  <si>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</si>
  <si>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</si>
  <si>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</si>
  <si>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</si>
  <si>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</si>
  <si>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</si>
  <si>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</si>
  <si>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</si>
  <si>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</si>
  <si>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</si>
  <si>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</si>
  <si>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</si>
  <si>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</si>
  <si>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</si>
  <si>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</si>
  <si>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</si>
  <si>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</si>
  <si>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</si>
  <si>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</si>
  <si>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</si>
  <si>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</si>
  <si>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</si>
  <si>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</si>
  <si>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</si>
  <si>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</si>
  <si>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</si>
  <si>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</si>
  <si>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</si>
  <si>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</si>
  <si>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</si>
  <si>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</si>
  <si>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</si>
  <si>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</si>
  <si>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</si>
  <si>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</si>
  <si>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</si>
  <si>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</si>
  <si>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</si>
  <si>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</si>
  <si>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</si>
  <si>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</si>
  <si>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</si>
  <si>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</si>
  <si>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</si>
  <si>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</si>
  <si>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</si>
  <si>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</si>
  <si>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</si>
  <si>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</si>
  <si>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</si>
  <si>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</si>
  <si>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</si>
  <si>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</si>
  <si>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</si>
  <si>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</si>
  <si>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</si>
  <si>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</si>
  <si>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</si>
  <si>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</si>
  <si>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</si>
  <si>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</si>
  <si>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</si>
  <si>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</si>
  <si>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</si>
  <si>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</si>
  <si>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</si>
  <si>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</si>
  <si>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</si>
  <si>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</si>
  <si>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</si>
  <si>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</si>
  <si>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</si>
  <si>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</si>
  <si>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</si>
  <si>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</si>
  <si>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</si>
  <si>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</si>
  <si>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</si>
  <si>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</si>
  <si>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</si>
  <si>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</si>
  <si>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</si>
  <si>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</si>
  <si>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</si>
  <si>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</si>
  <si>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</si>
  <si>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</si>
  <si>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</si>
  <si>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</si>
  <si>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</si>
  <si>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</si>
  <si>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</si>
  <si>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</si>
  <si>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</si>
  <si>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</si>
  <si>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</si>
  <si>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</si>
  <si>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</si>
  <si>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</si>
  <si>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</si>
  <si>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</si>
  <si>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</si>
  <si>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</si>
  <si>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</si>
  <si>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</si>
  <si>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</si>
  <si>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</si>
  <si>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</si>
  <si>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</si>
  <si>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</si>
  <si>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</si>
  <si>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</si>
  <si>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</si>
  <si>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</si>
  <si>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</si>
  <si>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</si>
  <si>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</si>
  <si>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</si>
  <si>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</si>
  <si>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</si>
  <si>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</si>
  <si>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</si>
  <si>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</si>
  <si>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</si>
  <si>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</si>
  <si>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</si>
  <si>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</si>
  <si>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</si>
  <si>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</si>
  <si>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</si>
  <si>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</si>
  <si>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</si>
  <si>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</si>
  <si>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</si>
  <si>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</si>
  <si>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</si>
  <si>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</si>
  <si>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</si>
  <si>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</si>
  <si>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</si>
  <si>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</si>
  <si>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</si>
  <si>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</si>
  <si>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</si>
  <si>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</si>
  <si>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</si>
  <si>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</si>
  <si>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</si>
  <si>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</si>
  <si>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</si>
  <si>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</si>
  <si>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</si>
  <si>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</si>
  <si>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</si>
  <si>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</si>
  <si>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</si>
  <si>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</si>
  <si>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</si>
  <si>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</si>
  <si>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</si>
  <si>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</si>
  <si>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</si>
  <si>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</si>
  <si>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</si>
  <si>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</si>
  <si>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</si>
  <si>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</si>
  <si>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</si>
  <si>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</si>
  <si>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</si>
  <si>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</si>
  <si>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</si>
  <si>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</si>
  <si>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</si>
  <si>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</si>
  <si>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</si>
  <si>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</si>
  <si>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</si>
  <si>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</si>
  <si>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</si>
  <si>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</si>
  <si>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</si>
  <si>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</si>
  <si>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</si>
  <si>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</si>
  <si>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</si>
  <si>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</si>
  <si>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</si>
  <si>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</si>
  <si>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</si>
  <si>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</si>
  <si>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</si>
  <si>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</si>
  <si>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</si>
  <si>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</si>
  <si>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</si>
  <si>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</si>
  <si>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</si>
  <si>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</si>
  <si>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</si>
  <si>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</si>
  <si>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</si>
  <si>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</si>
  <si>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</si>
  <si>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</si>
  <si>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</si>
  <si>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</si>
  <si>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</si>
  <si>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</si>
  <si>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</si>
  <si>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</si>
  <si>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</si>
  <si>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</si>
  <si>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</si>
  <si>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</si>
  <si>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</si>
  <si>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</si>
  <si>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</si>
  <si>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</si>
  <si>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</si>
  <si>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</si>
  <si>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</si>
  <si>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</si>
  <si>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</si>
  <si>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</si>
  <si>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</si>
  <si>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</si>
  <si>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</si>
  <si>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</si>
  <si>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</si>
  <si>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</si>
  <si>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</si>
  <si>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</si>
  <si>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</si>
  <si>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</si>
  <si>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</si>
  <si>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</si>
  <si>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</si>
  <si>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</si>
  <si>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</si>
  <si>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</si>
  <si>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</si>
  <si>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</si>
  <si>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</si>
  <si>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</si>
  <si>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</si>
  <si>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</si>
  <si>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</si>
  <si>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</si>
  <si>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</si>
  <si>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</si>
  <si>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</si>
  <si>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</si>
  <si>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</si>
  <si>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</si>
  <si>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</si>
  <si>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</si>
  <si>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</si>
  <si>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</si>
  <si>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</si>
  <si>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</si>
  <si>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</si>
  <si>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</si>
  <si>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</si>
  <si>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</si>
  <si>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</si>
  <si>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</si>
  <si>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</si>
  <si>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</si>
  <si>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</si>
  <si>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</si>
  <si>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</si>
  <si>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</si>
  <si>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</si>
  <si>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</si>
  <si>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</si>
  <si>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</si>
  <si>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</si>
  <si>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</si>
  <si>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</si>
  <si>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</si>
  <si>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</si>
  <si>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</si>
  <si>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</si>
  <si>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</si>
  <si>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</si>
  <si>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</si>
  <si>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</si>
  <si>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</si>
  <si>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</si>
  <si>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</si>
  <si>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</si>
  <si>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</si>
  <si>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</si>
  <si>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</si>
  <si>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</si>
  <si>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</si>
  <si>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</si>
  <si>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</si>
  <si>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</si>
  <si>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</si>
  <si>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</si>
  <si>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</si>
  <si>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</si>
  <si>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</si>
  <si>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</si>
  <si>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</si>
  <si>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</si>
  <si>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</si>
  <si>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</si>
  <si>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</si>
  <si>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</si>
  <si>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</si>
  <si>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</si>
  <si>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</si>
  <si>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</si>
  <si>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</si>
  <si>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</si>
  <si>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</si>
  <si>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</si>
  <si>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</si>
  <si>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</si>
  <si>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</si>
  <si>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</si>
  <si>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</si>
  <si>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</si>
  <si>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</si>
  <si>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</si>
  <si>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</si>
  <si>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</si>
  <si>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</si>
  <si>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</si>
  <si>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</si>
  <si>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</si>
  <si>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</si>
  <si>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</si>
  <si>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</si>
  <si>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</si>
  <si>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</si>
  <si>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</si>
  <si>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</si>
  <si>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</si>
  <si>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</si>
  <si>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</si>
  <si>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</si>
  <si>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</si>
  <si>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</si>
  <si>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</si>
  <si>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</si>
  <si>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</si>
  <si>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</si>
  <si>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</si>
  <si>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</si>
  <si>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</si>
  <si>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</si>
  <si>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</si>
  <si>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</si>
  <si>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</si>
  <si>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</si>
  <si>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</si>
  <si>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</si>
  <si>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</si>
  <si>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</si>
  <si>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</si>
  <si>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</si>
  <si>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</si>
  <si>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</si>
  <si>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</si>
  <si>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</si>
  <si>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</si>
  <si>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</si>
  <si>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</si>
  <si>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</si>
  <si>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</si>
  <si>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</si>
  <si>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</si>
  <si>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</si>
  <si>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</si>
  <si>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</si>
  <si>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</si>
  <si>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</si>
  <si>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</si>
  <si>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</si>
  <si>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</si>
  <si>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</si>
  <si>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</si>
  <si>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</si>
  <si>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</si>
  <si>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</si>
  <si>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</si>
  <si>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</si>
  <si>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</si>
  <si>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</si>
  <si>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</si>
  <si>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</si>
  <si>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</si>
  <si>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</si>
  <si>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</si>
  <si>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</si>
  <si>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</si>
  <si>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</si>
  <si>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</si>
  <si>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</si>
  <si>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</si>
  <si>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</si>
  <si>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</si>
  <si>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</si>
  <si>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</si>
  <si>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</si>
  <si>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</si>
  <si>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</si>
  <si>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</si>
  <si>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</si>
  <si>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</si>
  <si>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</si>
  <si>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</si>
  <si>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</si>
  <si>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</si>
  <si>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</si>
  <si>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</si>
  <si>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</si>
  <si>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</si>
  <si>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</si>
  <si>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</si>
  <si>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</si>
  <si>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</si>
  <si>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</si>
  <si>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</si>
  <si>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</si>
  <si>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</si>
  <si>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</si>
  <si>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</si>
  <si>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</si>
  <si>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</si>
  <si>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</si>
  <si>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</si>
  <si>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</si>
  <si>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</si>
  <si>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</si>
  <si>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</si>
  <si>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</si>
  <si>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</si>
  <si>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</si>
  <si>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</si>
  <si>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</si>
  <si>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</si>
  <si>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</si>
  <si>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</si>
  <si>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</si>
  <si>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</si>
  <si>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</si>
  <si>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</si>
  <si>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</si>
  <si>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</si>
  <si>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</si>
  <si>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</si>
  <si>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</si>
  <si>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</si>
  <si>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</si>
  <si>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</si>
  <si>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</si>
  <si>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</si>
  <si>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</si>
  <si>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</si>
  <si>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</si>
  <si>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</si>
  <si>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</si>
  <si>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</si>
  <si>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</si>
  <si>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</si>
  <si>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</si>
  <si>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</si>
  <si>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</si>
  <si>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</si>
  <si>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</si>
  <si>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</si>
  <si>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</si>
  <si>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</si>
  <si>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</si>
  <si>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</si>
  <si>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</si>
  <si>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</si>
  <si>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</si>
  <si>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</si>
  <si>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</si>
  <si>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</si>
  <si>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</si>
  <si>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</si>
  <si>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</si>
  <si>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</si>
  <si>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</si>
  <si>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</si>
  <si>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</si>
  <si>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</si>
  <si>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</si>
  <si>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</si>
  <si>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</si>
  <si>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</si>
  <si>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</si>
  <si>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</si>
  <si>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</si>
  <si>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</si>
  <si>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</si>
  <si>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</si>
  <si>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</si>
  <si>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</si>
  <si>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</si>
  <si>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</si>
  <si>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</si>
  <si>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</si>
  <si>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</si>
  <si>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</si>
  <si>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</si>
  <si>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</si>
  <si>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</si>
  <si>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</si>
  <si>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</si>
  <si>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</si>
  <si>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</si>
  <si>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</si>
  <si>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</si>
  <si>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</si>
  <si>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</si>
  <si>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</si>
  <si>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</si>
  <si>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</si>
  <si>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</si>
  <si>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</si>
  <si>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</si>
  <si>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</si>
  <si>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</si>
  <si>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</si>
  <si>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</si>
  <si>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</si>
  <si>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</si>
  <si>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</si>
  <si>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</si>
  <si>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</si>
  <si>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</si>
  <si>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</si>
  <si>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</si>
  <si>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</si>
  <si>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</si>
  <si>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</si>
  <si>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</si>
  <si>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</si>
  <si>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</si>
  <si>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</si>
  <si>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</si>
  <si>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</si>
  <si>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</si>
  <si>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</si>
  <si>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</si>
  <si>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</si>
  <si>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</si>
  <si>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</si>
  <si>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</si>
  <si>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</si>
  <si>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</si>
  <si>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</si>
  <si>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</si>
  <si>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</si>
  <si>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</si>
  <si>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</si>
  <si>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</si>
  <si>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</si>
  <si>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</si>
  <si>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</si>
  <si>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</si>
  <si>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</si>
  <si>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</si>
  <si>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</si>
  <si>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</si>
  <si>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</si>
  <si>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</si>
  <si>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</si>
  <si>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</si>
  <si>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</si>
  <si>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</si>
  <si>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</si>
  <si>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</si>
  <si>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</si>
  <si>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</si>
  <si>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</si>
  <si>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</si>
  <si>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</si>
  <si>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</si>
  <si>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</si>
  <si>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</si>
  <si>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</si>
  <si>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</si>
  <si>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</si>
  <si>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</si>
  <si>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</si>
  <si>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</si>
  <si>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</si>
  <si>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</si>
  <si>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</si>
  <si>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</si>
  <si>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</si>
  <si>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</si>
  <si>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</si>
  <si>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</si>
  <si>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</si>
  <si>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</si>
  <si>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</si>
  <si>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</si>
  <si>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</si>
  <si>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</si>
  <si>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</si>
  <si>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</si>
  <si>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</si>
  <si>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</si>
  <si>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</si>
  <si>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</si>
  <si>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</si>
  <si>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</si>
  <si>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</si>
  <si>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</si>
  <si>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</si>
  <si>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</si>
  <si>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</si>
  <si>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</si>
  <si>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</si>
  <si>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</si>
  <si>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</si>
  <si>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</si>
  <si>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</si>
  <si>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</si>
  <si>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</si>
  <si>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</si>
  <si>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</si>
  <si>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</si>
  <si>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</si>
  <si>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</si>
  <si>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</si>
  <si>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</si>
  <si>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</si>
  <si>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</si>
  <si>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</si>
  <si>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</si>
  <si>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</si>
  <si>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</si>
  <si>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</si>
  <si>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</si>
  <si>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</si>
  <si>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</si>
  <si>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</si>
  <si>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</si>
  <si>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</si>
  <si>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</si>
  <si>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</si>
  <si>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</si>
  <si>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</si>
  <si>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</si>
  <si>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</si>
  <si>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</si>
  <si>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</si>
  <si>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</si>
  <si>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</si>
  <si>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</si>
  <si>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</si>
  <si>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</si>
  <si>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</si>
  <si>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</si>
  <si>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</si>
  <si>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</si>
  <si>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</si>
  <si>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</si>
  <si>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</si>
  <si>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</si>
  <si>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</si>
  <si>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</si>
  <si>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</si>
  <si>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</si>
  <si>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</si>
  <si>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</si>
  <si>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</si>
  <si>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</si>
  <si>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</si>
  <si>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</si>
  <si>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</si>
  <si>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</si>
  <si>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</si>
  <si>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</si>
  <si>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</si>
  <si>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</si>
  <si>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</si>
  <si>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</si>
  <si>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</si>
  <si>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</si>
  <si>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</si>
  <si>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</si>
  <si>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</si>
  <si>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</si>
  <si>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</si>
  <si>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</si>
  <si>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</si>
  <si>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</si>
  <si>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</si>
  <si>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</si>
  <si>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</si>
  <si>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</si>
  <si>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</si>
  <si>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</si>
  <si>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</si>
  <si>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</si>
  <si>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</si>
  <si>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</si>
  <si>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</si>
  <si>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</si>
  <si>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</si>
  <si>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</si>
  <si>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</si>
  <si>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</si>
  <si>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</si>
  <si>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</si>
  <si>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</si>
  <si>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</si>
  <si>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</si>
  <si>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</si>
  <si>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</si>
  <si>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</si>
  <si>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</si>
  <si>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</si>
  <si>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</si>
  <si>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</si>
  <si>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</si>
  <si>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</si>
  <si>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</si>
  <si>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</si>
  <si>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</si>
  <si>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</si>
  <si>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</si>
  <si>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</si>
  <si>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</si>
  <si>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</si>
  <si>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</si>
  <si>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</si>
  <si>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</si>
  <si>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</si>
  <si>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</si>
  <si>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</si>
  <si>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</si>
  <si>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</si>
  <si>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</si>
  <si>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</si>
  <si>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</si>
  <si>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</si>
  <si>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</si>
  <si>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</si>
  <si>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</si>
  <si>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</si>
  <si>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</si>
  <si>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</si>
  <si>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</si>
  <si>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</si>
  <si>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</si>
  <si>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</si>
  <si>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</si>
  <si>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</si>
  <si>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</si>
  <si>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</si>
  <si>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</si>
  <si>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</si>
  <si>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</si>
  <si>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</si>
  <si>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</si>
  <si>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</si>
  <si>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</si>
  <si>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</si>
  <si>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</si>
  <si>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</si>
  <si>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</si>
  <si>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</si>
  <si>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</si>
  <si>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</si>
  <si>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</si>
  <si>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</si>
  <si>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</si>
  <si>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</si>
  <si>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</si>
  <si>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</si>
  <si>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</si>
  <si>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</si>
  <si>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</si>
  <si>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</si>
  <si>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</si>
  <si>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</si>
  <si>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</si>
  <si>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</si>
  <si>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</si>
  <si>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</si>
  <si>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</si>
  <si>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</si>
  <si>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</si>
  <si>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</si>
  <si>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</si>
  <si>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</si>
  <si>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</si>
  <si>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</si>
  <si>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</si>
  <si>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</si>
  <si>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</si>
  <si>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</si>
  <si>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</si>
  <si>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</si>
  <si>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</si>
  <si>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</si>
  <si>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</si>
  <si>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</si>
  <si>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</si>
  <si>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</si>
  <si>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</si>
  <si>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</si>
  <si>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</si>
  <si>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</si>
  <si>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</si>
  <si>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</si>
  <si>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</si>
  <si>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</si>
  <si>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</si>
  <si>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</si>
  <si>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</si>
  <si>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</si>
  <si>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</si>
  <si>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</si>
  <si>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</si>
  <si>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</si>
  <si>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</si>
  <si>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</si>
  <si>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</si>
  <si>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</si>
  <si>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</si>
  <si>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</si>
  <si>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</si>
  <si>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</si>
  <si>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</si>
  <si>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</si>
  <si>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</si>
  <si>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</si>
  <si>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</si>
  <si>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</si>
  <si>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</si>
  <si>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</si>
  <si>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</si>
  <si>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</si>
  <si>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</si>
  <si>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</si>
  <si>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</si>
  <si>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</si>
  <si>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</si>
  <si>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</si>
  <si>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</si>
  <si>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</si>
  <si>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</si>
  <si>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</si>
  <si>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</si>
  <si>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</si>
  <si>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</si>
  <si>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</si>
  <si>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</si>
  <si>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</si>
  <si>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</si>
  <si>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</si>
  <si>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</si>
  <si>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</si>
  <si>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</si>
  <si>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</si>
  <si>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</si>
  <si>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</si>
  <si>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</si>
  <si>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</si>
  <si>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</si>
  <si>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</si>
  <si>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</si>
  <si>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</si>
  <si>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</si>
  <si>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</si>
  <si>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</si>
  <si>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</si>
  <si>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</si>
  <si>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</si>
  <si>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</si>
  <si>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</si>
  <si>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</si>
  <si>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</si>
  <si>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</si>
  <si>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</si>
  <si>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</si>
  <si>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</si>
  <si>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</si>
  <si>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</si>
  <si>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</si>
  <si>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</si>
  <si>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</si>
  <si>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</si>
  <si>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</si>
  <si>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</si>
  <si>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</si>
  <si>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</si>
  <si>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</si>
  <si>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</si>
  <si>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</si>
  <si>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</si>
  <si>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</si>
  <si>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</si>
  <si>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</si>
  <si>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</si>
  <si>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</si>
  <si>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</si>
  <si>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</si>
  <si>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</si>
  <si>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</si>
  <si>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</si>
  <si>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</si>
  <si>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</si>
  <si>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</si>
  <si>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</si>
  <si>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</si>
  <si>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</si>
  <si>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</si>
  <si>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</si>
  <si>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</si>
  <si>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</si>
  <si>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</si>
  <si>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</si>
  <si>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</si>
  <si>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</si>
  <si>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</si>
  <si>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</si>
  <si>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</si>
  <si>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</si>
  <si>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</si>
  <si>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</si>
  <si>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</si>
  <si>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</si>
  <si>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</si>
  <si>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</si>
  <si>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</si>
  <si>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</si>
  <si>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</si>
  <si>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</si>
  <si>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</si>
  <si>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</si>
  <si>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</si>
  <si>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</si>
  <si>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</si>
  <si>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</si>
  <si>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</si>
  <si>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</si>
  <si>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</si>
  <si>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</si>
  <si>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</si>
  <si>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</si>
  <si>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</si>
  <si>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</si>
  <si>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</si>
  <si>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</si>
  <si>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</si>
  <si>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</si>
  <si>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</si>
  <si>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</si>
  <si>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</si>
  <si>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</si>
  <si>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</si>
  <si>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</si>
  <si>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</si>
  <si>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</si>
  <si>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</si>
  <si>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</si>
  <si>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</si>
  <si>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</si>
  <si>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</si>
  <si>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</si>
  <si>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</si>
  <si>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</si>
  <si>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</si>
  <si>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</si>
  <si>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</si>
  <si>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</si>
  <si>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</si>
  <si>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</si>
  <si>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</si>
  <si>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</si>
  <si>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</si>
  <si>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</si>
  <si>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</si>
  <si>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</si>
  <si>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</si>
  <si>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</si>
  <si>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</si>
  <si>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</si>
  <si>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</si>
  <si>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</si>
  <si>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</si>
  <si>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</si>
  <si>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</si>
  <si>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</si>
  <si>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</si>
  <si>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</si>
  <si>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</si>
  <si>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</si>
  <si>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</si>
  <si>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</si>
  <si>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</si>
  <si>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</si>
  <si>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</si>
  <si>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</si>
  <si>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</si>
  <si>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</si>
  <si>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</si>
  <si>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</si>
  <si>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</si>
  <si>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</si>
  <si>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</si>
  <si>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</si>
  <si>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</si>
  <si>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</si>
  <si>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</si>
  <si>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</si>
  <si>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</si>
  <si>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</si>
  <si>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</si>
  <si>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</si>
  <si>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</si>
  <si>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</si>
  <si>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</si>
  <si>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</si>
  <si>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</si>
  <si>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</si>
  <si>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</si>
  <si>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</si>
  <si>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</si>
  <si>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</si>
  <si>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</si>
  <si>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</si>
  <si>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</si>
  <si>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</si>
  <si>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</si>
  <si>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</si>
  <si>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</si>
  <si>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</si>
  <si>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</si>
  <si>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</si>
  <si>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</si>
  <si>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</si>
  <si>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</si>
  <si>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</si>
  <si>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</si>
  <si>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</si>
  <si>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</si>
  <si>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</si>
  <si>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</si>
  <si>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</si>
  <si>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</si>
  <si>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</si>
  <si>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</si>
  <si>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</si>
  <si>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</si>
  <si>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</si>
  <si>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</si>
  <si>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</si>
  <si>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</si>
  <si>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</si>
  <si>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</si>
  <si>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</si>
  <si>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</si>
  <si>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</si>
  <si>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</si>
  <si>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</si>
  <si>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</si>
  <si>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</si>
  <si>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</si>
  <si>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</si>
  <si>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</si>
  <si>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</si>
  <si>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</si>
  <si>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</si>
  <si>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</si>
  <si>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</si>
  <si>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</si>
  <si>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</si>
  <si>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</si>
  <si>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</si>
  <si>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</si>
  <si>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</si>
  <si>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</si>
  <si>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</si>
  <si>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</si>
  <si>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</si>
  <si>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</si>
  <si>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</si>
  <si>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</si>
  <si>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</si>
  <si>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</si>
  <si>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</si>
  <si>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</si>
  <si>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</si>
  <si>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</si>
  <si>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</si>
  <si>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</si>
  <si>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</si>
  <si>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</si>
  <si>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</si>
  <si>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</si>
  <si>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</si>
  <si>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</si>
  <si>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</si>
  <si>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</si>
  <si>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</si>
  <si>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</si>
  <si>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</si>
  <si>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</si>
  <si>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</si>
  <si>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</si>
  <si>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</si>
  <si>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</si>
  <si>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</si>
  <si>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</si>
  <si>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</si>
  <si>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</si>
  <si>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</si>
  <si>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</si>
  <si>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</si>
  <si>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</si>
  <si>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</si>
  <si>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</si>
  <si>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</si>
  <si>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</si>
  <si>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</si>
  <si>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</si>
  <si>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</si>
  <si>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</si>
  <si>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</si>
  <si>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</si>
  <si>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</si>
  <si>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</si>
  <si>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</si>
  <si>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</si>
  <si>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</si>
  <si>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</si>
  <si>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</si>
  <si>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</si>
  <si>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</si>
  <si>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</si>
  <si>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</si>
  <si>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</si>
  <si>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</si>
  <si>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</si>
  <si>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</si>
  <si>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</si>
  <si>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</si>
  <si>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</si>
  <si>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</si>
  <si>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</si>
  <si>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</si>
  <si>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</si>
  <si>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</si>
  <si>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</si>
  <si>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</si>
  <si>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</si>
  <si>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</si>
  <si>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</si>
  <si>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</si>
  <si>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</si>
  <si>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</si>
  <si>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</si>
  <si>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</si>
  <si>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</si>
  <si>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</si>
  <si>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</si>
  <si>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</si>
  <si>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</si>
  <si>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</si>
  <si>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</si>
  <si>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</si>
  <si>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</si>
  <si>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</si>
  <si>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</si>
  <si>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</si>
  <si>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</si>
  <si>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</si>
  <si>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</si>
  <si>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</si>
  <si>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</si>
  <si>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</si>
  <si>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</si>
  <si>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</si>
  <si>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</si>
  <si>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</si>
  <si>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</si>
  <si>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</si>
  <si>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</si>
  <si>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</si>
  <si>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</si>
  <si>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</si>
  <si>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</si>
  <si>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</si>
  <si>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</si>
  <si>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</si>
  <si>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</si>
  <si>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</si>
  <si>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</si>
  <si>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</si>
  <si>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</si>
  <si>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</si>
  <si>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</si>
  <si>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</si>
  <si>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</si>
  <si>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</si>
  <si>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</si>
  <si>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</si>
  <si>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</si>
  <si>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</si>
  <si>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</si>
  <si>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</si>
  <si>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</si>
  <si>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</si>
  <si>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</si>
  <si>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</si>
  <si>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</si>
  <si>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</si>
  <si>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</si>
  <si>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</si>
  <si>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</si>
  <si>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</si>
  <si>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</si>
  <si>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</si>
  <si>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</si>
  <si>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</si>
  <si>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</si>
  <si>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</si>
  <si>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</si>
  <si>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</si>
  <si>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</si>
  <si>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</si>
  <si>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</si>
  <si>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</si>
  <si>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</si>
  <si>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</si>
  <si>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</si>
  <si>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</si>
  <si>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</si>
  <si>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</si>
  <si>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</si>
  <si>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</si>
  <si>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</si>
  <si>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</si>
  <si>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</si>
  <si>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</si>
  <si>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</si>
  <si>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</si>
  <si>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</si>
  <si>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</si>
  <si>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</si>
  <si>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</si>
  <si>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</si>
  <si>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</si>
  <si>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</si>
  <si>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</si>
  <si>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</si>
  <si>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</si>
  <si>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</si>
  <si>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</si>
  <si>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</si>
  <si>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</si>
  <si>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</si>
  <si>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</si>
  <si>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</si>
  <si>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</si>
  <si>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</si>
  <si>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</si>
  <si>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</si>
  <si>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</si>
  <si>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</si>
  <si>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</si>
  <si>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</si>
  <si>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</si>
  <si>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</si>
  <si>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</si>
  <si>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</si>
  <si>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</si>
  <si>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</si>
  <si>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</si>
  <si>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</si>
  <si>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</si>
  <si>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</si>
  <si>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</si>
  <si>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</si>
  <si>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</si>
  <si>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</si>
  <si>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</si>
  <si>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</si>
  <si>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</si>
  <si>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</si>
  <si>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</si>
  <si>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</si>
  <si>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</si>
  <si>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</si>
  <si>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</si>
  <si>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</si>
  <si>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</si>
  <si>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</si>
  <si>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</si>
  <si>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</si>
  <si>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</si>
  <si>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</si>
  <si>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</si>
  <si>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</si>
  <si>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</si>
  <si>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</si>
  <si>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</si>
  <si>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</si>
  <si>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</si>
  <si>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</si>
  <si>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</si>
  <si>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</si>
  <si>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</si>
  <si>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</si>
  <si>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</si>
  <si>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</si>
  <si>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</si>
  <si>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</si>
  <si>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</si>
  <si>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</si>
  <si>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</si>
  <si>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</si>
  <si>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</si>
  <si>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</si>
  <si>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</si>
  <si>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</si>
  <si>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</si>
  <si>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</si>
  <si>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</si>
  <si>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</si>
  <si>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</si>
  <si>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</si>
  <si>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</si>
  <si>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</si>
  <si>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</si>
  <si>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</si>
  <si>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</si>
  <si>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</si>
  <si>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</si>
  <si>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</si>
  <si>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</si>
  <si>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</si>
  <si>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</si>
  <si>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</si>
  <si>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</si>
  <si>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</si>
  <si>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</si>
  <si>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</si>
  <si>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</si>
  <si>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</si>
  <si>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</si>
  <si>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</si>
  <si>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</si>
  <si>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</si>
  <si>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</si>
  <si>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</si>
  <si>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</si>
  <si>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</si>
  <si>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</si>
  <si>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</si>
  <si>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</si>
  <si>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</si>
  <si>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</si>
  <si>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</si>
  <si>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</si>
  <si>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</si>
  <si>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</si>
  <si>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</si>
  <si>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</si>
  <si>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</si>
  <si>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</si>
  <si>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</si>
  <si>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</si>
  <si>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</si>
  <si>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</si>
  <si>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</si>
  <si>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</si>
  <si>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</si>
  <si>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</si>
  <si>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</si>
  <si>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</si>
  <si>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</si>
  <si>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</si>
  <si>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</si>
  <si>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</si>
  <si>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</si>
  <si>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</si>
  <si>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</si>
  <si>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</si>
  <si>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</si>
  <si>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</si>
  <si>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</si>
  <si>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</si>
  <si>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</si>
  <si>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</si>
  <si>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</si>
  <si>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</si>
  <si>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</si>
  <si>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</si>
  <si>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</si>
  <si>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</si>
  <si>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</si>
  <si>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</si>
  <si>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</si>
  <si>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</si>
  <si>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</si>
  <si>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</si>
  <si>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</si>
  <si>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</si>
  <si>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</si>
  <si>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</si>
  <si>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</si>
  <si>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</si>
  <si>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</si>
  <si>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</si>
  <si>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</si>
  <si>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</si>
  <si>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</si>
  <si>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</si>
  <si>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</si>
  <si>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</si>
  <si>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</si>
  <si>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</si>
  <si>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</si>
  <si>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</si>
  <si>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</si>
  <si>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</si>
  <si>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</si>
  <si>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</si>
  <si>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</si>
  <si>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</si>
  <si>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</si>
  <si>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</si>
  <si>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</si>
  <si>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</si>
  <si>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</si>
  <si>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</si>
  <si>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</si>
  <si>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</si>
  <si>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</si>
  <si>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</si>
  <si>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</si>
  <si>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</si>
  <si>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</si>
  <si>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</si>
  <si>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</si>
  <si>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</si>
  <si>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</si>
  <si>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</si>
  <si>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</si>
  <si>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</si>
  <si>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</si>
  <si>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</si>
  <si>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</si>
  <si>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</si>
  <si>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</si>
  <si>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</si>
  <si>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</si>
  <si>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</si>
  <si>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</si>
  <si>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</si>
  <si>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</si>
  <si>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</si>
  <si>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</si>
  <si>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</si>
  <si>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</si>
  <si>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</si>
  <si>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</si>
  <si>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</si>
  <si>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</si>
  <si>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</si>
  <si>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</si>
  <si>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</si>
  <si>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</si>
  <si>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</si>
  <si>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</si>
  <si>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</si>
  <si>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</si>
  <si>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</si>
  <si>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</si>
  <si>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</si>
  <si>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</si>
  <si>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</si>
  <si>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</si>
  <si>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</si>
  <si>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</si>
  <si>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</si>
  <si>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</si>
  <si>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</si>
  <si>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</si>
  <si>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</si>
  <si>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</si>
  <si>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</si>
  <si>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</si>
  <si>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</si>
  <si>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</si>
  <si>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</si>
  <si>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</si>
  <si>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</si>
  <si>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</si>
  <si>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</si>
  <si>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</si>
  <si>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</si>
  <si>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</si>
  <si>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</si>
  <si>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</si>
  <si>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</si>
  <si>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</si>
  <si>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</si>
  <si>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</si>
  <si>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</si>
  <si>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</si>
  <si>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</si>
  <si>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</si>
  <si>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</si>
  <si>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</si>
  <si>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</si>
  <si>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</si>
  <si>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</si>
  <si>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</si>
  <si>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</si>
  <si>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</si>
  <si>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</si>
  <si>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</si>
  <si>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</si>
  <si>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</si>
  <si>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</si>
  <si>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</si>
  <si>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</si>
  <si>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</si>
  <si>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</si>
  <si>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</si>
  <si>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</si>
  <si>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</si>
  <si>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</si>
  <si>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</si>
  <si>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</si>
  <si>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</si>
  <si>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</si>
  <si>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</si>
  <si>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</si>
  <si>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</si>
  <si>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</si>
  <si>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</si>
  <si>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</si>
  <si>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</si>
  <si>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</si>
  <si>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</si>
  <si>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</si>
  <si>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</si>
  <si>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</si>
  <si>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</si>
  <si>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</si>
  <si>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</si>
  <si>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</si>
  <si>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</si>
  <si>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</si>
  <si>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</si>
  <si>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</si>
  <si>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</si>
  <si>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</si>
  <si>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</si>
  <si>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</si>
  <si>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</si>
  <si>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</si>
  <si>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</si>
  <si>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</si>
  <si>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</si>
  <si>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</si>
  <si>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</si>
  <si>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</si>
  <si>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</si>
  <si>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</si>
  <si>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</si>
  <si>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</si>
  <si>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</si>
  <si>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</si>
  <si>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</si>
  <si>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</si>
  <si>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</si>
  <si>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</si>
  <si>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</si>
  <si>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</si>
  <si>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</si>
  <si>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</si>
  <si>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</si>
  <si>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</si>
  <si>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</si>
  <si>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</si>
  <si>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</si>
  <si>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</si>
  <si>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</si>
  <si>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</si>
  <si>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</si>
  <si>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</si>
  <si>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</si>
  <si>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</si>
  <si>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</si>
  <si>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</si>
  <si>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</si>
  <si>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</si>
  <si>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</si>
  <si>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</si>
  <si>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</si>
  <si>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</si>
  <si>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</si>
  <si>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</si>
  <si>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</si>
  <si>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</si>
  <si>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</si>
  <si>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</si>
  <si>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</si>
  <si>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</si>
  <si>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</si>
  <si>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</si>
  <si>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</si>
  <si>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</si>
  <si>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</si>
  <si>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</si>
  <si>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</si>
  <si>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</si>
  <si>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</si>
  <si>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</si>
  <si>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</si>
  <si>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</si>
  <si>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</si>
  <si>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</si>
  <si>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</si>
  <si>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</si>
  <si>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</si>
  <si>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</si>
  <si>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</si>
  <si>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</si>
  <si>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</si>
  <si>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</si>
  <si>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</si>
  <si>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</si>
  <si>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</si>
  <si>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</si>
  <si>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</si>
  <si>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</si>
  <si>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</si>
  <si>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</si>
  <si>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</si>
  <si>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</si>
  <si>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</si>
  <si>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</si>
  <si>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</si>
  <si>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</si>
  <si>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</si>
  <si>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</si>
  <si>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</si>
  <si>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</si>
  <si>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</si>
  <si>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</si>
  <si>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</si>
  <si>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</si>
  <si>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</si>
  <si>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</si>
  <si>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</si>
  <si>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</si>
  <si>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</si>
  <si>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</si>
  <si>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</si>
  <si>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</si>
  <si>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</si>
  <si>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</si>
  <si>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</si>
  <si>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</si>
  <si>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</si>
  <si>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</si>
  <si>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</si>
  <si>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</si>
  <si>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</si>
  <si>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</si>
  <si>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</si>
  <si>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</si>
  <si>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</si>
  <si>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</si>
  <si>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</si>
  <si>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</si>
  <si>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</si>
  <si>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</si>
  <si>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</si>
  <si>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</si>
  <si>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</si>
  <si>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</si>
  <si>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</si>
  <si>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</si>
  <si>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</si>
  <si>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</si>
  <si>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</si>
  <si>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</si>
  <si>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</si>
  <si>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</si>
  <si>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</si>
  <si>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</si>
  <si>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</si>
  <si>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</si>
  <si>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</si>
  <si>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</si>
  <si>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</si>
  <si>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</si>
  <si>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</si>
  <si>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</si>
  <si>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</si>
  <si>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</si>
  <si>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</si>
  <si>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</si>
  <si>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</si>
  <si>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</si>
  <si>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</si>
  <si>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</si>
  <si>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</si>
  <si>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</si>
  <si>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</si>
  <si>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</si>
  <si>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</si>
  <si>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</si>
  <si>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</si>
  <si>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</si>
  <si>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</si>
  <si>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</si>
  <si>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</si>
  <si>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</si>
  <si>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</si>
  <si>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</si>
  <si>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</si>
  <si>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</si>
  <si>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</si>
  <si>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</si>
  <si>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</si>
  <si>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</si>
  <si>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</si>
  <si>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</si>
  <si>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</si>
  <si>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</si>
  <si>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</si>
  <si>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</si>
  <si>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</si>
  <si>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</si>
  <si>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</si>
  <si>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</si>
  <si>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</si>
  <si>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</si>
  <si>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</si>
  <si>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</si>
  <si>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</si>
  <si>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</si>
  <si>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</si>
  <si>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</si>
  <si>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</si>
  <si>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</si>
  <si>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</si>
  <si>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</si>
  <si>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</si>
  <si>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</si>
  <si>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</si>
  <si>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</si>
  <si>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</si>
  <si>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</si>
  <si>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</si>
  <si>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</si>
  <si>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</si>
  <si>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</si>
  <si>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</si>
  <si>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</si>
  <si>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</si>
  <si>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</si>
  <si>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</si>
  <si>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</si>
  <si>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</si>
  <si>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</si>
  <si>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</si>
  <si>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</si>
  <si>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</si>
  <si>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</si>
  <si>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</si>
  <si>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</si>
  <si>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</si>
  <si>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</si>
  <si>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</si>
  <si>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</si>
  <si>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</si>
  <si>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</si>
  <si>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</si>
  <si>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</si>
  <si>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</si>
  <si>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</si>
  <si>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</si>
  <si>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</si>
  <si>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</si>
  <si>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</si>
  <si>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</si>
  <si>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</si>
  <si>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</si>
  <si>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</si>
  <si>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</si>
  <si>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</si>
  <si>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</si>
  <si>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</si>
  <si>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</si>
  <si>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</si>
  <si>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</si>
  <si>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</si>
  <si>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</si>
  <si>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</si>
  <si>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</si>
  <si>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</si>
  <si>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</si>
  <si>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</si>
  <si>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</si>
  <si>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</si>
  <si>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</si>
  <si>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</si>
  <si>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</si>
  <si>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</si>
  <si>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</si>
  <si>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</si>
  <si>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</si>
  <si>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</si>
  <si>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</si>
  <si>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</si>
  <si>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</si>
  <si>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</si>
  <si>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</si>
  <si>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</si>
  <si>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</si>
  <si>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</si>
  <si>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</si>
  <si>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</si>
  <si>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</si>
  <si>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</si>
  <si>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</si>
  <si>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</si>
  <si>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</si>
  <si>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</si>
  <si>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</si>
  <si>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</si>
  <si>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</si>
  <si>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</si>
  <si>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</si>
  <si>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</si>
  <si>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</si>
  <si>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</si>
  <si>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</si>
  <si>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</si>
  <si>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</si>
  <si>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</si>
  <si>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</si>
  <si>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</si>
  <si>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</si>
  <si>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</si>
  <si>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</si>
  <si>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</si>
  <si>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</si>
  <si>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</si>
  <si>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</si>
  <si>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</si>
  <si>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</si>
  <si>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</si>
  <si>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</si>
  <si>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</si>
  <si>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</si>
  <si>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</si>
  <si>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</si>
  <si>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</si>
  <si>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</si>
  <si>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</si>
  <si>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</si>
  <si>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</si>
  <si>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</si>
  <si>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</si>
  <si>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</si>
  <si>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</si>
  <si>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</si>
  <si>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</si>
  <si>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</si>
  <si>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</si>
  <si>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</si>
  <si>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</si>
  <si>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</si>
  <si>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</si>
  <si>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</si>
  <si>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</si>
  <si>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</si>
  <si>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</si>
  <si>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</si>
  <si>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</si>
  <si>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</si>
  <si>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</si>
  <si>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</si>
  <si>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</si>
  <si>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</si>
  <si>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</si>
  <si>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</si>
  <si>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</si>
  <si>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</si>
  <si>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</si>
  <si>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</si>
  <si>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</si>
  <si>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</si>
  <si>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</si>
  <si>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</si>
  <si>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</si>
  <si>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</si>
  <si>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</si>
  <si>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</si>
  <si>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</si>
  <si>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</si>
  <si>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</si>
  <si>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</si>
  <si>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</si>
  <si>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</si>
  <si>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</si>
  <si>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</si>
  <si>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</si>
  <si>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</si>
  <si>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</si>
  <si>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</si>
  <si>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</si>
  <si>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</si>
  <si>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</si>
  <si>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</si>
  <si>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</si>
  <si>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</si>
  <si>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</si>
  <si>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</si>
  <si>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</si>
  <si>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</si>
  <si>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</si>
  <si>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</si>
  <si>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</si>
  <si>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</si>
  <si>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</si>
  <si>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</si>
  <si>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</si>
  <si>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</si>
  <si>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</si>
  <si>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</si>
  <si>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</si>
  <si>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</si>
  <si>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</si>
  <si>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</si>
  <si>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</si>
  <si>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</si>
  <si>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</si>
  <si>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</si>
  <si>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</si>
  <si>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</si>
  <si>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</si>
  <si>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</si>
  <si>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</si>
  <si>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</si>
  <si>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</si>
  <si>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</si>
  <si>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</si>
  <si>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</si>
  <si>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</si>
  <si>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</si>
  <si>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</si>
  <si>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</si>
  <si>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</si>
  <si>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</si>
  <si>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</si>
  <si>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</si>
  <si>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</si>
  <si>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</si>
  <si>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</si>
  <si>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</si>
  <si>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</si>
  <si>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</si>
  <si>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</si>
  <si>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</si>
  <si>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</si>
  <si>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</si>
  <si>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</si>
  <si>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</si>
  <si>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</si>
  <si>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</si>
  <si>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</si>
  <si>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</si>
  <si>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</si>
  <si>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</si>
  <si>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</si>
  <si>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</si>
  <si>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</si>
  <si>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</si>
  <si>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</si>
  <si>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</si>
  <si>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</si>
  <si>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</si>
  <si>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</si>
  <si>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</si>
  <si>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</si>
  <si>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</si>
  <si>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</si>
  <si>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</si>
  <si>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</si>
  <si>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</si>
  <si>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</si>
  <si>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</si>
  <si>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</si>
  <si>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</si>
  <si>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</si>
  <si>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</si>
  <si>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</si>
  <si>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</si>
  <si>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</si>
  <si>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</si>
  <si>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</si>
  <si>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</si>
  <si>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</si>
  <si>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</si>
  <si>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</si>
  <si>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</si>
  <si>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</si>
  <si>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</si>
  <si>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</si>
  <si>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</si>
  <si>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</si>
  <si>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</si>
  <si>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</si>
  <si>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</si>
  <si>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</si>
  <si>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</si>
  <si>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</si>
  <si>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</si>
  <si>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</si>
  <si>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</si>
  <si>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</si>
  <si>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</si>
  <si>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</si>
  <si>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</si>
  <si>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</si>
  <si>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</si>
  <si>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</si>
  <si>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</si>
  <si>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</si>
  <si>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</si>
  <si>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</si>
  <si>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</si>
  <si>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</si>
  <si>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</si>
  <si>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</si>
  <si>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</si>
  <si>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</si>
  <si>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</si>
  <si>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</si>
  <si>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</si>
  <si>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</si>
  <si>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</si>
  <si>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</si>
  <si>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</si>
  <si>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</si>
  <si>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</si>
  <si>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</si>
  <si>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</si>
  <si>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</si>
  <si>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</si>
  <si>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</si>
  <si>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</si>
  <si>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</si>
  <si>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</si>
  <si>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</si>
  <si>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</si>
  <si>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</si>
  <si>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</si>
  <si>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</si>
  <si>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</si>
  <si>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</si>
  <si>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</si>
  <si>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</si>
  <si>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</si>
  <si>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</si>
  <si>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</si>
  <si>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</si>
  <si>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</si>
  <si>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</si>
  <si>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</si>
  <si>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</si>
  <si>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</si>
  <si>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</si>
  <si>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</si>
  <si>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</si>
  <si>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</si>
  <si>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</si>
  <si>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</si>
  <si>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</si>
  <si>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</si>
  <si>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</si>
  <si>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</si>
  <si>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</si>
  <si>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</si>
  <si>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</si>
  <si>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</si>
  <si>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</si>
  <si>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</si>
  <si>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</si>
  <si>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</si>
  <si>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</si>
  <si>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</si>
  <si>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</si>
  <si>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</si>
  <si>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</si>
  <si>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</si>
  <si>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</si>
  <si>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</si>
  <si>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</si>
  <si>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</si>
  <si>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</si>
  <si>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</si>
  <si>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</si>
  <si>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</si>
  <si>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</si>
  <si>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</si>
  <si>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</si>
  <si>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</si>
  <si>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</si>
  <si>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</si>
  <si>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</si>
  <si>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</si>
  <si>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</si>
  <si>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</si>
  <si>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</si>
  <si>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</si>
  <si>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</si>
  <si>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</si>
  <si>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</si>
  <si>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</si>
  <si>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</si>
  <si>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</si>
  <si>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</si>
  <si>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</si>
  <si>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</si>
  <si>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</si>
  <si>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</si>
  <si>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</si>
  <si>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</si>
  <si>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</si>
  <si>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</si>
  <si>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</si>
  <si>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</si>
  <si>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</si>
  <si>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</si>
  <si>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</si>
  <si>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</si>
  <si>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</si>
  <si>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</si>
  <si>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</si>
  <si>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</si>
  <si>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</si>
  <si>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</si>
  <si>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</si>
  <si>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</si>
  <si>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</si>
  <si>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</si>
  <si>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</si>
  <si>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</si>
  <si>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</si>
  <si>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</si>
  <si>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</si>
  <si>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</si>
  <si>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</si>
  <si>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</si>
  <si>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</si>
  <si>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</si>
  <si>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</si>
  <si>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</si>
  <si>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</si>
  <si>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</si>
  <si>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</si>
  <si>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</si>
  <si>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</si>
  <si>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</si>
  <si>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</si>
  <si>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</si>
  <si>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</si>
  <si>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</si>
  <si>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</si>
  <si>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</si>
  <si>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</si>
  <si>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</si>
  <si>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</si>
  <si>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</si>
  <si>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</si>
  <si>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</si>
  <si>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</si>
  <si>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</si>
  <si>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</si>
  <si>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</si>
  <si>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</si>
  <si>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</si>
  <si>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</si>
  <si>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</si>
  <si>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</si>
  <si>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</si>
  <si>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</si>
  <si>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</si>
  <si>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</si>
  <si>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</si>
  <si>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</si>
  <si>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</si>
  <si>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</si>
  <si>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</si>
  <si>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</si>
  <si>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</si>
  <si>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</si>
  <si>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</si>
  <si>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</si>
  <si>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</si>
  <si>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</si>
  <si>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</si>
  <si>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</si>
  <si>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</si>
  <si>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</si>
  <si>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</si>
  <si>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</si>
  <si>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</si>
  <si>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</si>
  <si>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</si>
  <si>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</si>
  <si>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</si>
  <si>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</si>
  <si>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</si>
  <si>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</si>
  <si>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</si>
  <si>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</si>
  <si>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</si>
  <si>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</si>
  <si>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</si>
  <si>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</si>
  <si>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</si>
  <si>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</si>
  <si>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</si>
  <si>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</si>
  <si>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</si>
  <si>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</si>
  <si>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</si>
  <si>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</si>
  <si>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</si>
  <si>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</si>
  <si>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</si>
  <si>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</si>
  <si>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</si>
  <si>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</si>
  <si>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</si>
  <si>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</si>
  <si>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</si>
  <si>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</si>
  <si>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</si>
  <si>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</si>
  <si>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</si>
  <si>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</si>
  <si>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</si>
  <si>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</si>
  <si>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</si>
  <si>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</si>
  <si>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</si>
  <si>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</si>
  <si>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</si>
  <si>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</si>
  <si>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</si>
  <si>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</si>
  <si>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</si>
  <si>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</si>
  <si>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</si>
  <si>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</si>
  <si>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</si>
  <si>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</si>
  <si>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</si>
  <si>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</si>
  <si>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</si>
  <si>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</si>
  <si>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</si>
  <si>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</si>
  <si>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</si>
  <si>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</si>
  <si>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</si>
  <si>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</si>
  <si>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</si>
  <si>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</si>
  <si>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</si>
  <si>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</si>
  <si>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</si>
  <si>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</si>
  <si>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</si>
  <si>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</si>
  <si>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</si>
  <si>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</si>
  <si>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</si>
  <si>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</si>
  <si>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</si>
  <si>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</si>
  <si>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</si>
  <si>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</si>
  <si>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</si>
  <si>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</si>
  <si>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</si>
  <si>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</si>
  <si>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</si>
  <si>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</si>
  <si>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</si>
  <si>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</si>
  <si>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</si>
  <si>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</si>
  <si>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</si>
  <si>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</si>
  <si>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</si>
  <si>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</si>
  <si>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</si>
  <si>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</si>
  <si>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</si>
  <si>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</si>
  <si>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</si>
  <si>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</si>
  <si>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</si>
  <si>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</si>
  <si>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</si>
  <si>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</si>
  <si>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</si>
  <si>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</si>
  <si>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</si>
  <si>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</si>
  <si>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</si>
  <si>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</si>
  <si>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</si>
  <si>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</si>
  <si>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</si>
  <si>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</si>
  <si>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</si>
  <si>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</si>
  <si>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</si>
  <si>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</si>
  <si>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</si>
  <si>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</si>
  <si>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</si>
  <si>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</si>
  <si>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</si>
  <si>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</si>
  <si>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</si>
  <si>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</si>
  <si>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</si>
  <si>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</si>
  <si>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</si>
  <si>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</si>
  <si>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</si>
  <si>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</si>
  <si>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</si>
  <si>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</si>
  <si>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</si>
  <si>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</si>
  <si>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</si>
  <si>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</si>
  <si>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</si>
  <si>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</si>
  <si>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</si>
  <si>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</si>
  <si>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</si>
  <si>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</si>
  <si>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</si>
  <si>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</si>
  <si>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</si>
  <si>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</si>
  <si>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</si>
  <si>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</si>
  <si>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</si>
  <si>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</si>
  <si>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</si>
  <si>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</si>
  <si>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</si>
  <si>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</si>
  <si>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</si>
  <si>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</si>
  <si>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</si>
  <si>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</si>
  <si>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</si>
  <si>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</si>
  <si>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</si>
  <si>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</si>
  <si>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</si>
  <si>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</si>
  <si>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</si>
  <si>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</si>
  <si>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</si>
  <si>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</si>
  <si>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</si>
  <si>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</si>
  <si>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</si>
  <si>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</si>
  <si>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</si>
  <si>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</si>
  <si>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</si>
  <si>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</si>
  <si>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</si>
  <si>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</si>
  <si>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</si>
  <si>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</si>
  <si>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</si>
  <si>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</si>
  <si>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</si>
  <si>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</si>
  <si>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</si>
  <si>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</si>
  <si>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</si>
  <si>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</si>
  <si>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</si>
  <si>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</si>
  <si>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</si>
  <si>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</si>
  <si>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</si>
  <si>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</si>
  <si>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</si>
  <si>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</si>
  <si>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</si>
  <si>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</si>
  <si>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</si>
  <si>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</si>
  <si>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</si>
  <si>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</si>
  <si>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</si>
  <si>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</si>
  <si>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</si>
  <si>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</si>
  <si>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</si>
  <si>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</si>
  <si>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</si>
  <si>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</si>
  <si>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</si>
  <si>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</si>
  <si>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</si>
  <si>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</si>
  <si>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</si>
  <si>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</si>
  <si>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</si>
  <si>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</si>
  <si>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</si>
  <si>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</si>
  <si>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</si>
  <si>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</si>
  <si>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</si>
  <si>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</si>
  <si>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</si>
  <si>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</si>
  <si>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</si>
  <si>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</si>
  <si>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</si>
  <si>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</si>
  <si>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</si>
  <si>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</si>
  <si>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</si>
  <si>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</si>
  <si>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</si>
  <si>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</si>
  <si>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</si>
  <si>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</si>
  <si>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</si>
  <si>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</si>
  <si>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</si>
  <si>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</si>
  <si>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</si>
  <si>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</si>
  <si>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</si>
  <si>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</si>
  <si>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</si>
  <si>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</si>
  <si>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</si>
  <si>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</si>
  <si>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</si>
  <si>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</si>
  <si>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</si>
  <si>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</si>
  <si>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</si>
  <si>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</si>
  <si>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</si>
  <si>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</si>
  <si>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</si>
  <si>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</si>
  <si>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</si>
  <si>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</si>
  <si>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</si>
  <si>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</si>
  <si>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</si>
  <si>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</si>
  <si>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</si>
  <si>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</si>
  <si>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</si>
  <si>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</si>
  <si>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</si>
  <si>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</si>
  <si>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</si>
  <si>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</si>
  <si>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</si>
  <si>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</si>
  <si>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</si>
  <si>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</si>
  <si>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</si>
  <si>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</si>
  <si>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</si>
  <si>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</si>
  <si>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</si>
  <si>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</si>
  <si>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</si>
  <si>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</si>
  <si>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</si>
  <si>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</si>
  <si>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</si>
  <si>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</si>
  <si>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</si>
  <si>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</si>
  <si>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</si>
  <si>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</si>
  <si>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</si>
  <si>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</si>
  <si>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</si>
  <si>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</si>
  <si>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</si>
  <si>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</si>
  <si>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</si>
  <si>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</si>
  <si>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</si>
  <si>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</si>
  <si>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</si>
  <si>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</si>
  <si>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</si>
  <si>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</si>
  <si>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</si>
  <si>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</si>
  <si>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</si>
  <si>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</si>
  <si>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</si>
  <si>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</si>
  <si>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</si>
  <si>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</si>
  <si>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</si>
  <si>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</si>
  <si>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</si>
  <si>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</si>
  <si>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</si>
  <si>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</si>
  <si>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</si>
  <si>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</si>
  <si>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</si>
  <si>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</si>
  <si>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</si>
  <si>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</si>
  <si>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</si>
  <si>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</si>
  <si>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</si>
  <si>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</si>
  <si>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</si>
  <si>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</si>
  <si>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</si>
  <si>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</si>
  <si>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</si>
  <si>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</si>
  <si>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</si>
  <si>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</si>
  <si>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</si>
  <si>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</si>
  <si>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</si>
  <si>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</si>
  <si>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</si>
  <si>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</si>
  <si>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</si>
  <si>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</si>
  <si>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</si>
  <si>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</si>
  <si>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</si>
  <si>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</si>
  <si>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</si>
  <si>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</si>
  <si>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</si>
  <si>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</si>
  <si>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</si>
  <si>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</si>
  <si>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</si>
  <si>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</si>
  <si>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</si>
  <si>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</si>
  <si>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</si>
  <si>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</si>
  <si>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</si>
  <si>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</si>
  <si>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</si>
  <si>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</si>
  <si>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</si>
  <si>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</si>
  <si>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</si>
  <si>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</si>
  <si>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</si>
  <si>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</si>
  <si>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</si>
  <si>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</si>
  <si>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</si>
  <si>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</si>
  <si>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</si>
  <si>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</si>
  <si>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</si>
  <si>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</si>
  <si>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</si>
  <si>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</si>
  <si>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</si>
  <si>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</si>
  <si>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</si>
  <si>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</si>
  <si>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</si>
  <si>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</si>
  <si>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</si>
  <si>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</si>
  <si>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</si>
  <si>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</si>
  <si>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</si>
  <si>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</si>
  <si>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</si>
  <si>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</si>
  <si>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</si>
  <si>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</si>
  <si>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</si>
  <si>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</si>
  <si>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</si>
  <si>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</si>
  <si>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</si>
  <si>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</si>
  <si>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</si>
  <si>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</si>
  <si>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</si>
  <si>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</si>
  <si>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</si>
  <si>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</si>
  <si>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</si>
  <si>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</si>
  <si>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</si>
  <si>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</si>
  <si>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</si>
  <si>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</si>
  <si>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</si>
  <si>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</si>
  <si>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</si>
  <si>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</si>
  <si>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</si>
  <si>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</si>
  <si>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</si>
  <si>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</si>
  <si>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</si>
  <si>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</si>
  <si>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</si>
  <si>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</si>
  <si>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</si>
  <si>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</si>
  <si>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</si>
  <si>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</si>
  <si>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</si>
  <si>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</si>
  <si>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</si>
  <si>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</si>
  <si>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</si>
  <si>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</si>
  <si>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</si>
  <si>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</si>
  <si>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</si>
  <si>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</si>
  <si>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</si>
  <si>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</si>
  <si>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</si>
  <si>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</si>
  <si>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</si>
  <si>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</si>
  <si>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</si>
  <si>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</si>
  <si>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</si>
  <si>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</si>
  <si>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</si>
  <si>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</si>
  <si>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</si>
  <si>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</si>
  <si>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</si>
  <si>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</si>
  <si>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</si>
  <si>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</si>
  <si>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</si>
  <si>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</si>
  <si>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</si>
  <si>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</si>
  <si>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</si>
  <si>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</si>
  <si>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</si>
  <si>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</si>
  <si>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</si>
  <si>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</si>
  <si>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</si>
  <si>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</si>
  <si>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</si>
  <si>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</si>
  <si>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</si>
  <si>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</si>
  <si>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</si>
  <si>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</si>
  <si>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</si>
  <si>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</si>
  <si>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</si>
  <si>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</si>
  <si>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</si>
  <si>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</si>
  <si>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</si>
  <si>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</si>
  <si>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</si>
  <si>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</si>
  <si>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</si>
  <si>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</si>
  <si>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</si>
  <si>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</si>
  <si>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</si>
  <si>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</si>
  <si>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</si>
  <si>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</si>
  <si>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</si>
  <si>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</si>
  <si>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</si>
  <si>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</si>
  <si>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</si>
  <si>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</si>
  <si>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</si>
  <si>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</si>
  <si>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</si>
  <si>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</si>
  <si>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</si>
  <si>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</si>
  <si>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</si>
  <si>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</si>
  <si>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</si>
  <si>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</si>
  <si>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</si>
  <si>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</si>
  <si>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</si>
  <si>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</si>
  <si>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</si>
  <si>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</si>
  <si>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</si>
  <si>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</si>
  <si>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</si>
  <si>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</si>
  <si>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</si>
  <si>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</si>
  <si>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</si>
  <si>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</si>
  <si>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</si>
  <si>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</si>
  <si>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</si>
  <si>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</si>
  <si>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</si>
  <si>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</si>
  <si>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</si>
  <si>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</si>
  <si>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</si>
  <si>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</si>
  <si>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</si>
  <si>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</si>
  <si>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</si>
  <si>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</si>
  <si>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</si>
  <si>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</si>
  <si>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</si>
  <si>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</si>
  <si>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</si>
  <si>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</si>
  <si>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</si>
  <si>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</si>
  <si>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</si>
  <si>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</si>
  <si>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</si>
  <si>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</si>
  <si>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</si>
  <si>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</si>
  <si>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</si>
  <si>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</si>
  <si>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</si>
  <si>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</si>
  <si>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</si>
  <si>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</si>
  <si>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</si>
  <si>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</si>
  <si>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</si>
  <si>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</si>
  <si>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</si>
  <si>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</si>
  <si>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</si>
  <si>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</si>
  <si>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</si>
  <si>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</si>
  <si>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</si>
  <si>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</si>
  <si>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</si>
  <si>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</si>
  <si>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</si>
  <si>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</si>
  <si>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</si>
  <si>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</si>
  <si>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</si>
  <si>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</si>
  <si>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</si>
  <si>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</si>
  <si>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</si>
  <si>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</si>
  <si>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</si>
  <si>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</si>
  <si>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</si>
  <si>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</si>
  <si>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</si>
  <si>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</si>
  <si>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</si>
  <si>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</si>
  <si>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</si>
  <si>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</si>
  <si>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</si>
  <si>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</si>
  <si>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</si>
  <si>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</si>
  <si>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</si>
  <si>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</si>
  <si>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</si>
  <si>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</si>
  <si>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</si>
  <si>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</si>
  <si>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</si>
  <si>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</si>
  <si>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</si>
  <si>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</si>
  <si>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</si>
  <si>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</si>
  <si>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</si>
  <si>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</si>
  <si>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</si>
  <si>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</si>
  <si>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</si>
  <si>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</si>
  <si>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</si>
  <si>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</si>
  <si>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</si>
  <si>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</si>
  <si>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</si>
  <si>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</si>
  <si>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</si>
  <si>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</si>
  <si>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</si>
  <si>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</si>
  <si>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</si>
  <si>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</si>
  <si>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</si>
  <si>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</si>
  <si>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</si>
  <si>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</si>
  <si>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</si>
  <si>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</si>
  <si>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</si>
  <si>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</si>
  <si>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</si>
  <si>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</si>
  <si>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</si>
  <si>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</si>
  <si>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</si>
  <si>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</si>
  <si>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</si>
  <si>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</si>
  <si>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</si>
  <si>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</si>
  <si>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</si>
  <si>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</si>
  <si>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</si>
  <si>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</si>
  <si>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</si>
  <si>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</si>
  <si>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</si>
  <si>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</si>
  <si>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</si>
  <si>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</si>
  <si>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</si>
  <si>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</si>
  <si>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</si>
  <si>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</si>
  <si>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</si>
  <si>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</si>
  <si>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</si>
  <si>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</si>
  <si>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</si>
  <si>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</si>
  <si>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</si>
  <si>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</si>
  <si>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</si>
  <si>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</si>
  <si>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</si>
  <si>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</si>
  <si>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</si>
  <si>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</si>
  <si>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</si>
  <si>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</si>
  <si>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</si>
  <si>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</si>
  <si>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</si>
  <si>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</si>
  <si>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</si>
  <si>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</si>
  <si>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</si>
  <si>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</si>
  <si>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</si>
  <si>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</si>
  <si>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</si>
  <si>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</si>
  <si>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</si>
  <si>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</si>
  <si>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</si>
  <si>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</si>
  <si>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</si>
  <si>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</si>
  <si>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</si>
  <si>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</si>
  <si>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</si>
  <si>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</si>
  <si>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</si>
  <si>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</si>
  <si>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</si>
  <si>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</si>
  <si>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</si>
  <si>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</si>
  <si>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</si>
  <si>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</si>
  <si>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</si>
  <si>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</si>
  <si>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</si>
  <si>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</si>
  <si>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</si>
  <si>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</si>
  <si>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</si>
  <si>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</si>
  <si>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</si>
  <si>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</si>
  <si>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</si>
  <si>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</si>
  <si>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</si>
  <si>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</si>
  <si>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</si>
  <si>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</si>
  <si>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</si>
  <si>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</si>
  <si>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</si>
  <si>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</si>
  <si>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</si>
  <si>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</si>
  <si>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</si>
  <si>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</si>
  <si>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</si>
  <si>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</si>
  <si>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</si>
  <si>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</si>
  <si>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</si>
  <si>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</si>
  <si>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</si>
  <si>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</si>
  <si>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</si>
  <si>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</si>
  <si>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</si>
  <si>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</si>
  <si>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</si>
  <si>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</si>
  <si>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</si>
  <si>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</si>
  <si>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</si>
  <si>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</si>
  <si>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</si>
  <si>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</si>
  <si>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</si>
  <si>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</si>
  <si>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</si>
  <si>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</si>
  <si>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</si>
  <si>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</si>
  <si>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</si>
  <si>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</si>
  <si>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</si>
  <si>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</si>
  <si>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</si>
  <si>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</si>
  <si>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</si>
  <si>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</si>
  <si>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</si>
  <si>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</si>
  <si>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</si>
  <si>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</si>
  <si>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</si>
  <si>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</si>
  <si>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</si>
  <si>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</si>
  <si>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</si>
  <si>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</si>
  <si>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</si>
  <si>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</si>
  <si>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</si>
  <si>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</si>
  <si>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</si>
  <si>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</si>
  <si>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</si>
  <si>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</si>
  <si>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</si>
  <si>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</si>
  <si>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</si>
  <si>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</si>
  <si>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</si>
  <si>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</si>
  <si>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</si>
  <si>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</si>
  <si>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</si>
  <si>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</si>
  <si>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</si>
  <si>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</si>
  <si>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</si>
  <si>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</si>
  <si>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</si>
  <si>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</si>
  <si>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</si>
  <si>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</si>
  <si>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</si>
  <si>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</si>
  <si>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</si>
  <si>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</si>
  <si>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</si>
  <si>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</si>
  <si>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</si>
  <si>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</si>
  <si>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</si>
  <si>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</si>
  <si>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</si>
  <si>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</si>
  <si>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</si>
  <si>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</si>
  <si>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</si>
  <si>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</si>
  <si>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</si>
  <si>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</si>
  <si>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</si>
  <si>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</si>
  <si>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</si>
  <si>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</si>
  <si>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</si>
  <si>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</si>
  <si>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</si>
  <si>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</si>
  <si>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</si>
  <si>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</si>
  <si>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</si>
  <si>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</si>
  <si>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</si>
  <si>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</si>
  <si>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</si>
  <si>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</si>
  <si>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</si>
  <si>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</si>
  <si>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</si>
  <si>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</si>
  <si>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</si>
  <si>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</si>
  <si>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</si>
  <si>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</si>
  <si>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</si>
  <si>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</si>
  <si>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</si>
  <si>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</si>
  <si>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</si>
  <si>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</si>
  <si>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</si>
  <si>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</si>
  <si>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</si>
  <si>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</si>
  <si>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</si>
  <si>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</si>
  <si>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</si>
  <si>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</si>
  <si>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</si>
  <si>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</si>
  <si>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</si>
  <si>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</si>
  <si>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</si>
  <si>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</si>
  <si>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</si>
  <si>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</si>
  <si>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</si>
  <si>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</si>
  <si>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</si>
  <si>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</si>
  <si>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</si>
  <si>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</si>
  <si>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</si>
  <si>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</si>
  <si>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</si>
  <si>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</si>
  <si>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</si>
  <si>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</si>
  <si>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</si>
  <si>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</si>
  <si>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</si>
  <si>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</si>
  <si>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</si>
  <si>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</si>
  <si>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</si>
  <si>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</si>
  <si>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</si>
  <si>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</si>
  <si>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</si>
  <si>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</si>
  <si>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</si>
  <si>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</si>
  <si>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</si>
  <si>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</si>
  <si>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</si>
  <si>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</si>
  <si>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</si>
  <si>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</si>
  <si>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</si>
  <si>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</si>
  <si>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</si>
  <si>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</si>
  <si>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</si>
  <si>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</si>
  <si>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</si>
  <si>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</si>
  <si>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</si>
  <si>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</si>
  <si>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</si>
  <si>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</si>
  <si>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</si>
  <si>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</si>
  <si>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</si>
  <si>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</si>
  <si>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</si>
  <si>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</si>
  <si>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</si>
  <si>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</si>
  <si>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</si>
  <si>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</si>
  <si>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</si>
  <si>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</si>
  <si>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</si>
  <si>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</si>
  <si>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</si>
  <si>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</si>
  <si>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</si>
  <si>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</si>
  <si>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</si>
  <si>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</si>
  <si>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</si>
  <si>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</si>
  <si>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</si>
  <si>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</si>
  <si>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</si>
  <si>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</si>
  <si>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</si>
  <si>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</si>
  <si>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</si>
  <si>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</si>
  <si>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</si>
  <si>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</si>
  <si>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</si>
  <si>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</si>
  <si>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</si>
  <si>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</si>
  <si>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</si>
  <si>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</si>
  <si>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</si>
  <si>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</si>
  <si>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</si>
  <si>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</si>
  <si>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</si>
  <si>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</si>
  <si>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</si>
  <si>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</si>
  <si>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</si>
  <si>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</si>
  <si>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</si>
  <si>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</si>
  <si>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</si>
  <si>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</si>
  <si>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</si>
  <si>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</si>
  <si>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</si>
  <si>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</si>
  <si>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</si>
  <si>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</si>
  <si>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</si>
  <si>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</si>
  <si>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</si>
  <si>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</si>
  <si>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</si>
  <si>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</si>
  <si>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</si>
  <si>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</si>
  <si>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</si>
  <si>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</si>
  <si>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</si>
  <si>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</si>
  <si>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</si>
  <si>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</si>
  <si>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</si>
  <si>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</si>
  <si>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</si>
  <si>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</si>
  <si>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</si>
  <si>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</si>
  <si>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</si>
  <si>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</si>
  <si>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</si>
  <si>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</si>
  <si>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</si>
  <si>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</si>
  <si>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</si>
  <si>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</si>
  <si>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</si>
  <si>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</si>
  <si>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</si>
  <si>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</si>
  <si>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</si>
  <si>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</si>
  <si>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</si>
  <si>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</si>
  <si>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</si>
  <si>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</si>
  <si>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</si>
  <si>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</si>
  <si>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</si>
  <si>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</si>
  <si>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</si>
  <si>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</si>
  <si>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</si>
  <si>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</si>
  <si>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</si>
  <si>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</si>
  <si>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</si>
  <si>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</si>
  <si>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</si>
  <si>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</si>
  <si>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</si>
  <si>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</si>
  <si>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</si>
  <si>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</si>
  <si>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</si>
  <si>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</si>
  <si>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</si>
  <si>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</si>
  <si>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</si>
  <si>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</si>
  <si>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</si>
  <si>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</si>
  <si>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</si>
  <si>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</si>
  <si>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</si>
  <si>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</si>
  <si>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</si>
  <si>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</si>
  <si>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</si>
  <si>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</si>
  <si>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</si>
  <si>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</si>
  <si>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</si>
  <si>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</si>
  <si>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</si>
  <si>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</si>
  <si>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</si>
  <si>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</si>
  <si>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</si>
  <si>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</si>
  <si>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</si>
  <si>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</si>
  <si>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</si>
  <si>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</si>
  <si>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</si>
  <si>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</si>
  <si>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</si>
  <si>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</si>
  <si>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</si>
  <si>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</si>
  <si>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</si>
  <si>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</si>
  <si>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</si>
  <si>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</si>
  <si>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</si>
  <si>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</si>
  <si>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</si>
  <si>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</si>
  <si>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</si>
  <si>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</si>
  <si>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</si>
  <si>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</si>
  <si>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</si>
  <si>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</si>
  <si>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</si>
  <si>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PCM-20251110-00000065</t>
  </si>
  <si>
    <t>Emergency</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</si>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</sst>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B12" sqref="B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308.10494837963051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45971.053374305557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45971.053374305557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45971.053374305557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45971.053374305557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45971.053374305557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45971.053374305557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45971.053374305557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45971.053374305557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45971.053374305557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45971.053374305557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45971.053374305557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45971.053374305557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45971.053374305557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45971.053374305557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45971.053374305557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45971.053374305557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45971.053374305557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45971.053374305557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45971.053374305557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45971.053374305557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45971.053374305557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45971.053374305557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45971.053374305557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45971.053374305557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45971.053374305557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45971.053374305557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45971.053374305557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45971.053374305557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45971.053374305557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45971.053374305557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45971.053374305557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45971.053374305557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45971.053374305557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45971.053374305557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45971.053374305557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45971.053374305557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45971.053374305557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45971.053374305557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45971.053374305557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45971.053374305557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45971.053374305557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45971.053374305557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45971.053374305557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45971.053374305557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45971.053374305557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45971.053374305557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45971.053374305557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45971.053374305557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45971.053374305557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45971.053374305557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45971.053374305557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45971.053374305557</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45971.053374305557</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6E914351-C5F8-4B16-B78D-7E6DFB6BA88C}"/>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146.05353634259518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45971.053374305557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45971.053374305557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45971.053374305557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45971.053374305557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45971.053374305557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45971.053374305557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45971.053374305557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45971.053374305557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45971.053374305557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45971.053374305557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45971.053374305557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45971.053374305557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45971.053374305557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45971.053374305557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45971.053374305557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45971.053374305557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45971.053374305557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45971.053374305557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45971.053374305557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45971.053374305557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45971.053374305557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45971.053374305557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45971.053374305557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45971.053374305557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45971.053374305557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45971.053374305557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45971.053374305557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45971.053374305557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45971.053374305557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45971.053374305557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45971.053374305557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45971.053374305557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45971.053374305557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45971.053374305557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45971.053374305557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45971.053374305557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45971.053374305557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45971.053374305557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45971.053374305557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45971.053374305557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45971.053374305557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45971.053374305557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45971.053374305557</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45971.053374305557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45971.053374305557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45971.053374305557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45971.053374305557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45971.053374305557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45971.053374305557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45971.053374305557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45971.053374305557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45971.053374305557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45971.053374305557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45971.053374305557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45971.053374305557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45971.053374305557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45971.053374305557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45971.053374305557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45971.053374305557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45971.053374305557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45971.053374305557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45971.053374305557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45971.053374305557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45971.053374305557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45971.053374305557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45971.053374305557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45971.053374305557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45971.053374305557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45971.053374305557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45971.053374305557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45971.053374305557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45971.053374305557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45971.053374305557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45971.053374305557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45971.053374305557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45971.053374305557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45971.053374305557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45971.053374305557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45971.053374305557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45971.053374305557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45971.053374305557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45971.053374305557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45971.053374305557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45971.053374305557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45971.053374305557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45971.053374305557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45971.053374305557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45971.053374305557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45971.053374305557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45971.053374305557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45971.053374305557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45971.053374305557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45971.053374305557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45971.053374305557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45971.053374305557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45971.053374305557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45971.053374305557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45971.053374305557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45971.053374305557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45971.053374305557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45971.053374305557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45971.053374305557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45971.053374305557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45971.053374305557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45971.053374305557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45971.053374305557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45971.053374305557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45971.053374305557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45971.053374305557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45971.053374305557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45971.053374305557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45971.053374305557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45971.053374305557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45971.053374305557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45971.053374305557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45971.053374305557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45971.053374305557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45971.053374305557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45971.053374305557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45971.053374305557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45971.053374305557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45971.053374305557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45971.053374305557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45971.053374305557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45971.053374305557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45971.053374305557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45971.053374305557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45971.053374305557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45971.053374305557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45971.053374305557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45971.053374305557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45971.053374305557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45971.053374305557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45971.053374305557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45971.053374305557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45971.053374305557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45971.053374305557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45971.053374305557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45971.053374305557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45971.053374305557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45971.053374305557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45971.053374305557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45971.053374305557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45971.053374305557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45971.053374305557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45971.053374305557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45971.053374305557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45971.053374305557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45971.053374305557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45971.053374305557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45971.053374305557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45971.053374305557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45971.053374305557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45971.053374305557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45971.053374305557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45971.053374305557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45971.053374305557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45971.053374305557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45971.053374305557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45971.053374305557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45971.053374305557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45971.053374305557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45971.053374305557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45971.053374305557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45971.053374305557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45971.053374305557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45971.053374305557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45971.053374305557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45971.053374305557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45971.053374305557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45971.053374305557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45971.053374305557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45971.053374305557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45971.053374305557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45971.053374305557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45971.053374305557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45971.053374305557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45971.053374305557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45971.053374305557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45971.053374305557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45971.053374305557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45971.053374305557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45971.053374305557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45971.053374305557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45971.053374305557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45971.053374305557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45971.053374305557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45971.053374305557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45971.053374305557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45971.053374305557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45971.053374305557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45971.053374305557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45971.053374305557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45971.053374305557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45971.053374305557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45971.053374305557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45971.053374305557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45971.053374305557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45971.053374305557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45971.053374305557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45971.053374305557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45971.053374305557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45971.053374305557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45971.053374305557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45971.053374305557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45971.053374305557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45971.053374305557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45971.053374305557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45971.053374305557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45971.053374305557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45971.053374305557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45971.053374305557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45971.053374305557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45971.053374305557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45971.053374305557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45971.053374305557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45971.053374305557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45971.053374305557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45971.053374305557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45971.053374305557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45971.053374305557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45971.053374305557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45971.053374305557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45971.053374305557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45971.053374305557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45971.053374305557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45971.053374305557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45971.053374305557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45971.053374305557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45971.053374305557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45971.053374305557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45971.053374305557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45971.053374305557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45971.053374305557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45971.053374305557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45971.053374305557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45971.053374305557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45971.053374305557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45971.053374305557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45971.053374305557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45971.053374305557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45971.053374305557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45971.053374305557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45971.053374305557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45971.053374305557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45971.053374305557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45971.053374305557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45971.053374305557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45971.053374305557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45971.053374305557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45971.053374305557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45971.053374305557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45971.053374305557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45971.053374305557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45971.053374305557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45971.053374305557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45971.053374305557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45971.053374305557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45971.053374305557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45971.053374305557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45971.053374305557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45971.053374305557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45971.053374305557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45971.053374305557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45971.053374305557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45971.053374305557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45971.053374305557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45971.053374305557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45971.053374305557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45971.053374305557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45971.053374305557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45971.053374305557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45971.053374305557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45971.053374305557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45971.053374305557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45971.053374305557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45971.053374305557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45971.053374305557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45971.053374305557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45971.053374305557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45971.053374305557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45971.053374305557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45971.053374305557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45971.053374305557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45971.053374305557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45971.053374305557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45971.053374305557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45971.053374305557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45971.053374305557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45971.053374305557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45971.053374305557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45971.053374305557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45971.053374305557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45971.053374305557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45971.053374305557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45971.053374305557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45971.053374305557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45971.053374305557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45971.053374305557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45971.053374305557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45971.053374305557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45971.053374305557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45971.053374305557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45971.053374305557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45971.053374305557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45971.053374305557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45971.053374305557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45971.053374305557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45971.053374305557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45971.053374305557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45971.053374305557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45971.053374305557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45971.053374305557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45971.053374305557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45971.053374305557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45971.053374305557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45971.053374305557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45971.053374305557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45971.053374305557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45971.053374305557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45971.053374305557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45971.053374305557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45971.053374305557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45971.053374305557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45971.053374305557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45971.053374305557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45971.053374305557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45971.053374305557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45971.053374305557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45971.053374305557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45971.053374305557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45971.053374305557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45971.053374305557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45971.053374305557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45971.053374305557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45971.053374305557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45971.053374305557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45971.053374305557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45971.053374305557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45971.053374305557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45971.053374305557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45971.053374305557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45971.053374305557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45971.053374305557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45971.053374305557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45971.053374305557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45971.053374305557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45971.053374305557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45971.053374305557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45971.053374305557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45971.053374305557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45971.053374305557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45971.053374305557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45971.053374305557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45971.053374305557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45971.053374305557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45971.053374305557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45971.053374305557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45971.053374305557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45971.053374305557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45971.053374305557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45971.053374305557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45971.053374305557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45971.053374305557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45971.053374305557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45971.053374305557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45971.053374305557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45971.053374305557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45971.053374305557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45971.053374305557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45971.053374305557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45971.053374305557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45971.053374305557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45971.053374305557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45971.053374305557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45971.053374305557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45971.053374305557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45971.053374305557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45971.053374305557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45971.053374305557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45971.053374305557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45971.053374305557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45971.053374305557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45971.053374305557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45971.053374305557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45971.053374305557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45971.053374305557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45971.053374305557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45971.053374305557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45971.053374305557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45971.053374305557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45971.053374305557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45971.053374305557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45971.053374305557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45971.053374305557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45971.053374305557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45971.053374305557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45971.053374305557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45971.053374305557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45971.053374305557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45971.053374305557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45971.053374305557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45971.053374305557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45971.053374305557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45971.053374305557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45971.053374305557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45971.053374305557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45971.053374305557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45971.053374305557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45971.053374305557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45971.053374305557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45971.053374305557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45971.053374305557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45971.053374305557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45971.053374305557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45971.053374305557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45971.053374305557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45971.053374305557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45971.053374305557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45971.053374305557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45971.053374305557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45971.053374305557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45971.053374305557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45971.053374305557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45971.053374305557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45971.053374305557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45971.053374305557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45971.053374305557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45971.053374305557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45971.053374305557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45971.053374305557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45971.053374305557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45971.053374305557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45971.053374305557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45971.053374305557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45971.053374305557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45971.053374305557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45971.053374305557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45971.053374305557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45971.053374305557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45971.053374305557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45971.053374305557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45971.053374305557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45971.053374305557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45971.053374305557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45971.053374305557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45971.053374305557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45971.053374305557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45971.053374305557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45971.053374305557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45971.053374305557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45971.053374305557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45971.053374305557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45971.053374305557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45971.053374305557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45971.053374305557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45971.053374305557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45971.053374305557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45971.053374305557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45971.053374305557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45971.053374305557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45971.053374305557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45971.053374305557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45971.053374305557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45971.053374305557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45971.053374305557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45971.053374305557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45971.053374305557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45971.053374305557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45971.053374305557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45971.053374305557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45971.053374305557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45971.053374305557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45971.053374305557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45971.053374305557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45971.053374305557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45971.053374305557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45971.053374305557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45971.053374305557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45971.053374305557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45971.053374305557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45971.053374305557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45971.053374305557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45971.053374305557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45971.053374305557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45971.053374305557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45971.053374305557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45971.053374305557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45971.053374305557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45971.053374305557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45971.053374305557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45971.053374305557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45971.053374305557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45971.053374305557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45971.053374305557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45971.053374305557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45971.053374305557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45971.053374305557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45971.053374305557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45971.053374305557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45971.053374305557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45971.053374305557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45971.053374305557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45971.053374305557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45971.053374305557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45971.053374305557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45971.053374305557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45971.053374305557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45971.053374305557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45971.053374305557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45971.053374305557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45971.053374305557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45971.053374305557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45971.053374305557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45971.053374305557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45971.053374305557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45971.053374305557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45971.053374305557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45971.053374305557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45971.053374305557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45971.053374305557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45971.053374305557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45971.053374305557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45971.053374305557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45971.053374305557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45971.053374305557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45971.053374305557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45971.053374305557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45971.053374305557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45971.053374305557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45971.053374305557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45971.053374305557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45971.053374305557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45971.053374305557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45971.053374305557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45971.053374305557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45971.053374305557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45971.053374305557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45971.053374305557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45971.053374305557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45971.053374305557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45971.053374305557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45971.053374305557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45971.053374305557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45971.053374305557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45971.053374305557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45971.053374305557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45971.053374305557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45971.053374305557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45971.053374305557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45971.053374305557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45971.053374305557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45971.053374305557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45971.053374305557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45971.053374305557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45971.053374305557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45971.053374305557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45971.053374305557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45971.053374305557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45971.053374305557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45971.053374305557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45971.053374305557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45971.053374305557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45971.053374305557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45971.053374305557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45971.053374305557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45971.053374305557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45971.053374305557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45971.053374305557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45971.053374305557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45971.053374305557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45971.053374305557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45971.053374305557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45971.053374305557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45971.053374305557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45971.053374305557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45971.053374305557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45971.053374305557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45971.053374305557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45971.053374305557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45971.053374305557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45971.053374305557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45971.053374305557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45971.053374305557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45971.053374305557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45971.053374305557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45971.053374305557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45971.053374305557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45971.053374305557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45971.053374305557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45971.053374305557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45971.053374305557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45971.053374305557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45971.053374305557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45971.053374305557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45971.053374305557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45971.053374305557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45971.053374305557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45971.053374305557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45971.053374305557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45971.053374305557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45971.053374305557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45971.053374305557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45971.053374305557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45971.053374305557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45971.053374305557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45971.053374305557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45971.053374305557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45971.053374305557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45971.053374305557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45971.053374305557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45971.053374305557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45971.053374305557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45971.053374305557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45971.053374305557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45971.053374305557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45971.053374305557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45971.053374305557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45971.053374305557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45971.053374305557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45971.053374305557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45971.053374305557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45971.053374305557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45971.053374305557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45971.053374305557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45971.053374305557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45971.053374305557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45971.053374305557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45971.053374305557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45971.053374305557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45971.053374305557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45971.053374305557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45971.053374305557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45971.053374305557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45971.053374305557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45971.053374305557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45971.053374305557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45971.053374305557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45971.053374305557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45971.053374305557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45971.053374305557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45971.053374305557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45971.053374305557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45971.053374305557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45971.053374305557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45971.053374305557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45971.053374305557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45971.053374305557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45971.053374305557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45971.053374305557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45971.053374305557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45971.053374305557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45971.053374305557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45971.053374305557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45971.053374305557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45971.053374305557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45971.053374305557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45971.053374305557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45971.053374305557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45971.053374305557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45971.053374305557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45971.053374305557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45971.053374305557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45971.053374305557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45971.053374305557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45971.053374305557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45971.053374305557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45971.053374305557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45971.053374305557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45971.053374305557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45971.053374305557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45971.053374305557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45971.053374305557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45971.053374305557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45971.053374305557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45971.053374305557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45971.053374305557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45971.053374305557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45971.053374305557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45971.053374305557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45971.053374305557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45971.053374305557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45971.053374305557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45971.053374305557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45971.053374305557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45971.053374305557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45971.053374305557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45971.053374305557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45971.053374305557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45971.053374305557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45971.053374305557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45971.053374305557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45971.053374305557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45971.053374305557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45971.053374305557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45971.053374305557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45971.053374305557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45971.053374305557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45971.053374305557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45971.053374305557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45971.053374305557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45971.053374305557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45971.053374305557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45971.053374305557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45971.053374305557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45971.053374305557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45971.053374305557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45971.053374305557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45971.053374305557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45971.053374305557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45971.053374305557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45971.053374305557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45971.053374305557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45971.053374305557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45971.053374305557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45971.053374305557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45971.053374305557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45971.053374305557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45971.053374305557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45971.053374305557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45971.053374305557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45971.053374305557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45971.053374305557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45971.053374305557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45971.053374305557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45971.053374305557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45971.053374305557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45971.053374305557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45971.053374305557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45971.053374305557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45971.053374305557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45971.053374305557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45971.053374305557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45971.053374305557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45971.053374305557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45971.053374305557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45971.053374305557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45971.053374305557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45971.053374305557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45971.053374305557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45971.053374305557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45971.053374305557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45971.053374305557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45971.053374305557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45971.053374305557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45971.053374305557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45971.053374305557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45971.053374305557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45971.053374305557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45971.053374305557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45971.053374305557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45971.053374305557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45971.053374305557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45971.053374305557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45971.053374305557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45971.053374305557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45971.053374305557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45971.053374305557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45971.053374305557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45971.053374305557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45971.053374305557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45971.053374305557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45971.053374305557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45971.053374305557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45971.053374305557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45971.053374305557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45971.053374305557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45971.053374305557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45971.053374305557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45971.053374305557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45971.053374305557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45971.053374305557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45971.053374305557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45971.053374305557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45971.053374305557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45971.053374305557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45971.053374305557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45971.053374305557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45971.053374305557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45971.053374305557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45971.053374305557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45971.053374305557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45971.053374305557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45971.053374305557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45971.053374305557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45971.053374305557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45971.053374305557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45971.053374305557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45971.053374305557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45971.053374305557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45971.053374305557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45971.053374305557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45971.053374305557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45971.053374305557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45971.053374305557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45971.053374305557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45971.053374305557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45971.053374305557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45971.053374305557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45971.053374305557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45971.053374305557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45971.053374305557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45971.053374305557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45971.053374305557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45971.053374305557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45971.053374305557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45971.053374305557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45971.053374305557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45971.053374305557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45971.053374305557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45971.053374305557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45971.053374305557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45971.053374305557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45971.053374305557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45971.053374305557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45971.053374305557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45971.053374305557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45971.053374305557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45971.053374305557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45971.053374305557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45971.053374305557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45971.053374305557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45971.053374305557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45971.053374305557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45971.053374305557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45971.053374305557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45971.053374305557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45971.053374305557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45971.053374305557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45971.053374305557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45971.053374305557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45971.053374305557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45971.053374305557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45971.053374305557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45971.053374305557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45971.053374305557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45971.053374305557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45971.053374305557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45971.053374305557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45971.053374305557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45971.053374305557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45971.053374305557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45971.053374305557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45971.053374305557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45971.053374305557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45971.053374305557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45971.053374305557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45971.053374305557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45971.053374305557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45971.053374305557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45971.053374305557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45971.053374305557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45971.053374305557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45971.053374305557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45971.053374305557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45971.053374305557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45971.053374305557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45971.053374305557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45971.053374305557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45971.053374305557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45971.053374305557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45971.053374305557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45971.053374305557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45971.053374305557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45971.053374305557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45971.053374305557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45971.053374305557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45971.053374305557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45971.053374305557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45971.053374305557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45971.053374305557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45971.053374305557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45971.053374305557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45971.053374305557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45971.053374305557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45971.053374305557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45971.053374305557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45971.053374305557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45971.053374305557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45971.053374305557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45971.053374305557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45971.053374305557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45971.053374305557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45971.053374305557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45971.053374305557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45971.053374305557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45971.053374305557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45971.053374305557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45971.053374305557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45971.053374305557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45971.053374305557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45971.053374305557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45971.053374305557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45971.053374305557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45971.053374305557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45971.053374305557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45971.053374305557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45971.053374305557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45971.053374305557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45971.053374305557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45971.053374305557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45971.053374305557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45971.053374305557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45971.053374305557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45971.053374305557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45971.053374305557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45971.053374305557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45971.053374305557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45971.053374305557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45971.053374305557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45971.053374305557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45971.053374305557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45971.053374305557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45971.053374305557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45971.053374305557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45971.053374305557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45971.053374305557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45971.053374305557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45971.053374305557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45971.053374305557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45971.053374305557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45971.053374305557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45971.053374305557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45971.053374305557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45971.053374305557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45971.053374305557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45971.053374305557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45971.053374305557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45971.053374305557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45971.053374305557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45971.053374305557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45971.053374305557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45971.053374305557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45971.053374305557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45971.053374305557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45971.053374305557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45971.053374305557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45971.053374305557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45971.053374305557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45971.053374305557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45971.053374305557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45971.053374305557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45971.053374305557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45971.053374305557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45971.053374305557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45971.053374305557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45971.053374305557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45971.053374305557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45971.053374305557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45971.053374305557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45971.053374305557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45971.053374305557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45971.053374305557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45971.053374305557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45971.053374305557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45971.053374305557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45971.053374305557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45971.053374305557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45971.053374305557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45971.053374305557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45971.053374305557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45971.053374305557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45971.053374305557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45971.053374305557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45971.053374305557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45971.053374305557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45971.053374305557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45971.053374305557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45971.053374305557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45971.053374305557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45971.053374305557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45971.053374305557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45971.053374305557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45971.053374305557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45971.053374305557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45971.053374305557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45971.053374305557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45971.053374305557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45971.053374305557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45971.053374305557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45971.053374305557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45971.053374305557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45971.053374305557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45971.053374305557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45971.053374305557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45971.053374305557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45971.053374305557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45971.053374305557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45971.053374305557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45971.053374305557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45971.053374305557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45971.053374305557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45971.053374305557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45971.053374305557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45971.053374305557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45971.053374305557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45971.053374305557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45971.053374305557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45971.053374305557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45971.053374305557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45971.053374305557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45971.053374305557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45971.053374305557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45971.053374305557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45971.053374305557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45971.053374305557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45971.053374305557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45971.053374305557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45971.053374305557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45971.053374305557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45971.053374305557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45971.053374305557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45971.053374305557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45971.053374305557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45971.053374305557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45971.053374305557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45971.053374305557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45971.053374305557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45971.053374305557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45971.053374305557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45971.053374305557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45971.053374305557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45971.053374305557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45971.053374305557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45971.053374305557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45971.053374305557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45971.053374305557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45971.053374305557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45971.053374305557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45971.053374305557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45971.053374305557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45971.053374305557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45971.053374305557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45971.053374305557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45971.053374305557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45971.053374305557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45971.053374305557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45971.053374305557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45971.053374305557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45971.053374305557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45971.053374305557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45971.053374305557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45971.053374305557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45971.053374305557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45971.053374305557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45971.053374305557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45971.053374305557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45971.053374305557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45971.053374305557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45971.053374305557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45971.053374305557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45971.053374305557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45971.053374305557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45971.053374305557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45971.053374305557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45971.053374305557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45971.053374305557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45971.053374305557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45971.053374305557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45971.053374305557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45971.053374305557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45971.053374305557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45971.053374305557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45971.053374305557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45971.053374305557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45971.053374305557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45971.053374305557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45971.053374305557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45971.053374305557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45971.053374305557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45971.053374305557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45971.053374305557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45971.053374305557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45971.053374305557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45971.053374305557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45971.053374305557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45971.053374305557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45971.053374305557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45971.053374305557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45971.053374305557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45971.053374305557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45971.053374305557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45971.053374305557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45971.053374305557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45971.053374305557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45971.053374305557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45971.053374305557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45971.053374305557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45971.053374305557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45971.053374305557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45971.053374305557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45971.053374305557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45971.053374305557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267.57265671296045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0.25406875000044238</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27</v>
      </c>
      <c r="D4" s="92" t="s">
        <v>38907</v>
      </c>
      <c r="E4" s="95" t="s">
        <v>39110</v>
      </c>
      <c r="F4" s="96">
        <v>45971.043749999997</v>
      </c>
      <c r="G4" s="97">
        <f ca="1">IFERROR(NOW()-F4,"")</f>
        <v>9.6243055595550686E-3</v>
      </c>
      <c r="H4" s="96">
        <v>45970.978263888886</v>
      </c>
      <c r="I4" s="135" t="str">
        <f>IFERROR(VLOOKUP(D4,DB!A:F,6,0),"")</f>
        <v>SCECO+STB</v>
      </c>
      <c r="J4" s="135" t="str">
        <f>IFERROR(VLOOKUP(D4,DB!A:G,7,0),"")</f>
        <v>Good</v>
      </c>
      <c r="K4" s="98" t="s">
        <v>39111</v>
      </c>
      <c r="L4" s="92" t="str">
        <f>IFERROR(VLOOKUP(D4,DB!A:I,9,0),"")</f>
        <v>Latis</v>
      </c>
    </row>
    <row r="5" spans="1:16" ht="15" customHeight="1">
      <c r="A5" s="135"/>
      <c r="B5" s="135" t="str">
        <f>IFERROR(VLOOKUP(D5,DB!A:K,11,0),"")</f>
        <v/>
      </c>
      <c r="C5" s="94"/>
      <c r="D5" s="92"/>
      <c r="E5" s="95"/>
      <c r="F5" s="96"/>
      <c r="G5" s="97">
        <f ca="1">IFERROR(NOW()-F5,"")</f>
        <v>45971.053374305557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45971.053374305557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45971.053374305557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45971.053374305557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45971.053374305557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45971.053374305557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45971.053374305557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45971.053374305557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45971.053374305557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45971.053374305557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45971.053374305557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45971.053374305557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45971.053374305557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45971.053374305557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45971.053374305557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45971.053374305557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45971.053374305557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45971.053374305557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45971.053374305557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45971.053374305557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45971.053374305557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45971.053374305557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45971.053374305557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45971.053374305557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45971.053374305557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45971.053374305557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45971.053374305557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45971.053374305557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45971.053374305557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45971.053374305557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45971.053374305557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45971.053374305557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45971.053374305557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45971.053374305557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45971.053374305557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45971.053374305557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45971.053374305557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45971.053374305557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45971.053374305557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45971.053374305557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45971.053374305557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45971.053374305557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45971.053374305557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45971.053374305557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45971.053374305557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45971.053374305557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45971.053374305557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45971.053374305557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45971.053374305557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45971.053374305557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45971.053374305557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45971.053374305557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45971.053374305557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45971.053374305557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45971.053374305557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45971.053374305557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45971.053374305557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45971.053374305557</v>
      </c>
      <c r="H62" s="96"/>
      <c r="I62" s="135" t="str">
        <f>IFERROR(VLOOKUP(D62,DB!A:F,6,0),"")</f>
        <v/>
      </c>
      <c r="J62" s="135" t="str">
        <f>IFERROR(VLOOKUP(D62,DB!A:G,7,0),"")</f>
        <v/>
      </c>
      <c r="K62" s="98"/>
      <c r="L62" s="92" t="str">
        <f>IFERROR(VLOOKUP(D62,DB!A:I,9,0),"")</f>
        <v/>
      </c>
    </row>
    <row r="63" spans="1:12" ht="15" customHeight="1">
      <c r="A63" s="159"/>
      <c r="B63" s="160" t="str">
        <f>IFERROR(VLOOKUP(D63,DB!A:K,11,0),"")</f>
        <v/>
      </c>
      <c r="C63" s="161"/>
      <c r="D63" s="162"/>
      <c r="E63" s="163"/>
      <c r="F63" s="164"/>
      <c r="G63" s="97">
        <f ca="1">IFERROR(NOW()-F63,"")</f>
        <v>45971.053374305557</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45971.053374305557</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45971.053374305557</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45971.053374305557</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45971.053374305557</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45971.053374305557</v>
      </c>
      <c r="H68" s="164"/>
      <c r="I68" s="160" t="str">
        <f>IFERROR(VLOOKUP(D68,DB!A:F,6,0),"")</f>
        <v/>
      </c>
      <c r="J68" s="160" t="str">
        <f>IFERROR(VLOOKUP(D68,DB!A:G,7,0),"")</f>
        <v/>
      </c>
      <c r="K68" s="165"/>
      <c r="L68" s="166" t="str">
        <f>IFERROR(VLOOKUP(D68,DB!A:I,9,0),"")</f>
        <v/>
      </c>
    </row>
    <row r="69" spans="1:12" ht="15" customHeight="1">
      <c r="A69" s="159"/>
      <c r="B69" s="160" t="str">
        <f>IFERROR(VLOOKUP(D69,DB!A:K,11,0),"")</f>
        <v/>
      </c>
      <c r="C69" s="161"/>
      <c r="D69" s="162"/>
      <c r="E69" s="163"/>
      <c r="F69" s="164"/>
      <c r="G69" s="97">
        <f ca="1">IFERROR(NOW()-F69,"")</f>
        <v>45971.053374305557</v>
      </c>
      <c r="H69" s="164"/>
      <c r="I69" s="160" t="str">
        <f>IFERROR(VLOOKUP(D69,DB!A:F,6,0),"")</f>
        <v/>
      </c>
      <c r="J69" s="160" t="str">
        <f>IFERROR(VLOOKUP(D69,DB!A:G,7,0),"")</f>
        <v/>
      </c>
      <c r="K69" s="165"/>
      <c r="L69" s="166" t="str">
        <f>IFERROR(VLOOKUP(D69,DB!A:I,9,0),"")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79.221314120368334</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44.864496990740008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46" ca="1" si="1">IFERROR(NOW()-F4,"")</f>
        <v>22.39226319444424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32161</v>
      </c>
      <c r="E6" s="124" t="s">
        <v>39021</v>
      </c>
      <c r="F6" s="125">
        <v>45971.038877314815</v>
      </c>
      <c r="G6" s="126">
        <f t="shared" ca="1" si="1"/>
        <v>1.4496990741463378E-2</v>
      </c>
      <c r="H6" s="125">
        <v>45971.017291666663</v>
      </c>
      <c r="I6" s="124" t="str">
        <f>IFERROR(VLOOKUP(D6,DB!A:F,6,0),"")</f>
        <v>SCECO</v>
      </c>
      <c r="J6" s="124" t="str">
        <f>IFERROR(VLOOKUP(D6,DB!A:G,7,0),"")</f>
        <v>In progress</v>
      </c>
      <c r="K6" s="124" t="s">
        <v>39121</v>
      </c>
      <c r="L6" s="124" t="str">
        <f>IFERROR(VLOOKUP(D6,DB!A:I,9,0),"")</f>
        <v>Latis</v>
      </c>
    </row>
    <row r="7" spans="1:13">
      <c r="A7" s="124"/>
      <c r="B7" s="124" t="str">
        <f>IFERROR(VLOOKUP(D7,DB!A:K,11,0),"")</f>
        <v/>
      </c>
      <c r="C7" s="124"/>
      <c r="D7" s="124"/>
      <c r="E7" s="124"/>
      <c r="F7" s="125"/>
      <c r="G7" s="126">
        <f t="shared" ca="1" si="1"/>
        <v>45971.053374305557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45971.053374305557</v>
      </c>
      <c r="H8" s="125"/>
      <c r="I8" s="124" t="str">
        <f>IFERROR(VLOOKUP(D8,DB!A:F,6,0),"")</f>
        <v/>
      </c>
      <c r="J8" s="124" t="str">
        <f>IFERROR(VLOOKUP(D8,DB!A:G,7,0),"")</f>
        <v/>
      </c>
      <c r="K8" s="124"/>
      <c r="L8" s="124" t="str">
        <f>IFERROR(VLOOKUP(D8,DB!A:I,9,0),"")</f>
        <v/>
      </c>
    </row>
    <row r="9" spans="1:13">
      <c r="A9" s="124"/>
      <c r="B9" s="124" t="str">
        <f>IFERROR(VLOOKUP(D9,DB!A:K,11,0),"")</f>
        <v/>
      </c>
      <c r="C9" s="124"/>
      <c r="D9" s="151"/>
      <c r="E9" s="124"/>
      <c r="F9" s="125"/>
      <c r="G9" s="126">
        <f t="shared" ca="1" si="1"/>
        <v>45971.053374305557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45971.053374305557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45971.053374305557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45971.053374305557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45971.053374305557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45971.053374305557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45971.053374305557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45971.053374305557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45971.053374305557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45971.053374305557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45971.053374305557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45971.053374305557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45971.053374305557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45971.053374305557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45971.053374305557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45971.053374305557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45971.053374305557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45971.053374305557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45971.053374305557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45971.053374305557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45971.053374305557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45971.053374305557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45971.053374305557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45971.053374305557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45971.053374305557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45971.053374305557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45971.053374305557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45971.053374305557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45971.053374305557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45971.053374305557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45971.053374305557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45971.053374305557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45971.053374305557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45971.053374305557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45971.053374305557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45971.053374305557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45971.053374305557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45971.053374305557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45971.053374305557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45971.053374305557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45971.053374305557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45971.053374305557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45971.053374305557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45971.053374305557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45971.053374305557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45971.053374305557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45971.053374305557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45971.053374305557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45971.053374305557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45971.053374305557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45971.053374305557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45971.053374305557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45971.053374305557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45971.053374305557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45971.053374305557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45971.053374305557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45971.053374305557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45971.053374305557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45971.053374305557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45971.053374305557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45971.053374305557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45971.053374305557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45971.053374305557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45971.053374305557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45971.053374305557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45971.053374305557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45971.053374305557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45971.053374305557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45971.053374305557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45971.053374305557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45971.053374305557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45971.053374305557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45971.053374305557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45971.053374305557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45971.053374305557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45971.053374305557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45971.053374305557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45971.053374305557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45971.053374305557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45971.053374305557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45971.053374305557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45971.053374305557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45971.053374305557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45971.053374305557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45971.053374305557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45971.053374305557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45971.053374305557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45971.053374305557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45971.053374305557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45971.053374305557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45971.053374305557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45971.053374305557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45971.053374305557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45971.053374305557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45971.053374305557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45971.053374305557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45971.053374305557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45971.053374305557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45971.053374305557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45971.053374305557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45971.053374305557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45971.053374305557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45971.053374305557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45971.053374305557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45971.053374305557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45971.053374305557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45971.053374305557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45971.053374305557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45971.053374305557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45971.053374305557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45971.053374305557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45971.053374305557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45971.053374305557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45971.053374305557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45971.053374305557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45971.053374305557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45971.053374305557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45971.053374305557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45971.053374305557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45971.053374305557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45971.053374305557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45971.053374305557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45971.053374305557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45971.053374305557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45971.053374305557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45971.053374305557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45971.053374305557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45971.053374305557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45971.053374305557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45971.053374305557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45971.053374305557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45971.053374305557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45971.053374305557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45971.053374305557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45971.053374305557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45971.053374305557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45971.053374305557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45971.053374305557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45971.053374305557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45971.053374305557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45971.053374305557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45971.053374305557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45971.053374305557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45971.053374305557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45971.053374305557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45971.053374305557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45971.053374305557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45971.053374305557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45971.053374305557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45971.053374305557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45971.053374305557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45971.053374305557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45971.053374305557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45971.053374305557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45971.053374305557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45971.053374305557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45971.053374305557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45971.053374305557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45971.053374305557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45971.053374305557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45971.053374305557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45971.053374305557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45971.053374305557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45971.053374305557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45971.053374305557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45971.053374305557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45971.053374305557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45971.053374305557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45971.053374305557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45971.053374305557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45971.053374305557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45971.053374305557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45971.053374305557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45971.053374305557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45971.053374305557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45971.053374305557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45971.053374305557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45971.053374305557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45971.053374305557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45971.053374305557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45971.053374305557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45971.053374305557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45971.053374305557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45971.053374305557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45971.053374305557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45971.053374305557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45971.053374305557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45971.053374305557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45971.053374305557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45971.053374305557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45971.053374305557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45971.053374305557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45971.053374305557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45971.053374305557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45971.053374305557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45971.053374305557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45971.053374305557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45971.053374305557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45971.053374305557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45971.053374305557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45971.053374305557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45971.053374305557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45971.053374305557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45971.053374305557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45971.053374305557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45971.053374305557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45971.053374305557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45971.053374305557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45971.053374305557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45971.053374305557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45971.053374305557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45971.053374305557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45971.053374305557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45971.053374305557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45971.053374305557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45971.053374305557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45971.053374305557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45971.053374305557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45971.053374305557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45971.053374305557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45971.053374305557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45971.053374305557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45971.053374305557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45971.053374305557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45971.053374305557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45971.053374305557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45971.053374305557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45971.053374305557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45971.053374305557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45971.053374305557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45971.053374305557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45971.053374305557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45971.053374305557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45971.053374305557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45971.053374305557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45971.053374305557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45971.053374305557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45971.053374305557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45971.053374305557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45971.053374305557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45971.053374305557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45971.053374305557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45971.053374305557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45971.053374305557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45971.053374305557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45971.053374305557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45971.053374305557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45971.053374305557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45971.053374305557</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39122</v>
      </c>
      <c r="B2" s="154" t="str">
        <f>IFERROR(VLOOKUP(D2,DB!A:K,11,0),"")</f>
        <v>R6</v>
      </c>
      <c r="C2" s="155">
        <v>1</v>
      </c>
      <c r="D2" s="154" t="s">
        <v>35650</v>
      </c>
      <c r="E2" s="152" t="s">
        <v>39021</v>
      </c>
      <c r="F2" s="156">
        <v>45970.686331018522</v>
      </c>
      <c r="G2" s="157">
        <f t="shared" ref="G2:G12" ca="1" si="0">IFERROR(NOW()-F2,"-")</f>
        <v>0.36704328703490319</v>
      </c>
      <c r="H2" s="156">
        <v>45970.68136574074</v>
      </c>
      <c r="I2" s="154" t="str">
        <f>IFERROR(VLOOKUP(D2,DB!A:F,6,0),"")</f>
        <v>Generator-SG</v>
      </c>
      <c r="J2" s="154" t="str">
        <f>IFERROR(VLOOKUP(D2,DB!A:G,7,0),"")</f>
        <v>Dead</v>
      </c>
      <c r="K2" s="158" t="s">
        <v>39123</v>
      </c>
      <c r="L2" s="154" t="str">
        <f>IFERROR(VLOOKUP(D2,DB!A:I,9,0),"")</f>
        <v>Latis</v>
      </c>
    </row>
    <row r="3" spans="1:16382" ht="31.5" customHeight="1">
      <c r="A3" s="140"/>
      <c r="B3" s="141" t="str">
        <f>IFERROR(VLOOKUP(D3,DB!A:K,11,0),"")</f>
        <v/>
      </c>
      <c r="C3" s="142"/>
      <c r="D3" s="141"/>
      <c r="E3" s="124"/>
      <c r="F3" s="143"/>
      <c r="G3" s="105">
        <f t="shared" ca="1" si="0"/>
        <v>45971.053374305557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45971.053374305557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45971.053374305557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45971.053374305557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45971.053374305557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45971.053374305557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45971.053374305557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45971.053374305557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45971.053374305557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45971.053374305557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45971.053374305557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45971.053374305557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45971.053374305557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45971.053374305557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45971.053374305557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45971.053374305557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45971.053374305557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45971.053374305557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45971.053374305557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45971.053374305557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45971.053374305557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45971.053374305557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45971.053374305557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45971.053374305557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45971.053374305557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45971.053374305557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45971.053374305557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45971.053374305557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45971.053374305557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45971.053374305557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45971.053374305557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45971.053374305557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45971.053374305557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45971.053374305557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45971.053374305557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45971.053374305557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45971.053374305557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45971.053374305557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45971.053374305557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45971.053374305557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45971.053374305557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45971.053374305557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45971.053374305557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45971.053374305557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45971.053374305557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45971.053374305557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45971.053374305557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45971.053374305557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45971.053374305557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45971.053374305557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45971.053374305557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45971.053374305557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45971.053374305557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45971.053374305557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45971.053374305557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45971.053374305557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45971.053374305557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45971.053374305557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45971.053374305557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45971.053374305557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45971.053374305557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45971.053374305557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45971.053374305557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45971.053374305557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45971.053374305557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45971.053374305557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45971.053374305557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45971.053374305557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45971.053374305557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45971.053374305557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45971.053374305557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45971.053374305557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45971.053374305557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45971.053374305557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45971.053374305557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45971.053374305557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45971.053374305557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45971.053374305557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45971.053374305557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45971.053374305557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45971.053374305557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45971.053374305557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45971.053374305557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45971.053374305557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45971.053374305557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45971.053374305557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45971.053374305557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45971.053374305557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45971.053374305557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45971.053374305557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45971.053374305557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45971.053374305557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45971.053374305557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45971.053374305557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45971.053374305557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45971.053374305557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45971.053374305557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45971.053374305557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45971.053374305557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45971.053374305557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45971.053374305557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45971.053374305557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45971.053374305557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45971.053374305557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45971.053374305557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45971.053374305557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45971.053374305557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45971.053374305557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45971.053374305557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45971.053374305557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45971.053374305557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45971.053374305557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45971.053374305557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45971.053374305557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45971.053374305557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45971.053374305557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45971.053374305557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45971.053374305557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45971.053374305557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45971.053374305557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45971.053374305557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45971.053374305557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45971.053374305557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45971.053374305557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45971.053374305557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45971.053374305557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45971.053374305557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45971.053374305557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45971.053374305557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45971.053374305557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45971.053374305557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45971.053374305557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45971.053374305557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45971.053374305557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45971.053374305557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45971.053374305557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45971.053374305557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45971.053374305557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45971.053374305557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45971.053374305557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45971.053374305557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45971.053374305557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45971.053374305557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45971.053374305557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45971.053374305557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45971.053374305557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45971.053374305557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45971.053374305557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45971.053374305557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45971.053374305557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45971.053374305557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45971.053374305557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45971.053374305557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45971.053374305557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45971.053374305557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45971.053374305557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45971.053374305557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45971.053374305557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45971.053374305557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45971.053374305557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45971.053374305557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45971.053374305557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45971.053374305557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45971.053374305557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45971.053374305557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45971.053374305557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45971.053374305557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45971.053374305557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45971.053374305557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45971.053374305557</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45971.053374305557</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45971.053374305557</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