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498" documentId="120_S{2AC9BD13-BADA-5192-A53E-5A8FF88502F6}" xr6:coauthVersionLast="47" xr6:coauthVersionMax="47" xr10:uidLastSave="{F7BF6DC1-7CC3-400C-9AD1-C3DC9DEC8CCE}"/>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1" l="1"/>
  <c r="L5" i="2"/>
  <c r="J5" i="2"/>
  <c r="I5" i="2"/>
  <c r="G5" i="2"/>
  <c r="B5" i="2"/>
  <c r="B3" i="4"/>
  <c r="L15" i="5"/>
  <c r="J15" i="5"/>
  <c r="I15" i="5"/>
  <c r="B15" i="5"/>
  <c r="G2" i="9"/>
  <c r="G3" i="9"/>
  <c r="D5" i="3"/>
  <c r="D6" i="3"/>
  <c r="L13" i="5"/>
  <c r="L14"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13" i="5"/>
  <c r="J14"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13" i="5"/>
  <c r="I14"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B13" i="5"/>
  <c r="B14"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D9" i="3"/>
  <c r="G6" i="5"/>
  <c r="G7" i="5"/>
  <c r="G8" i="5"/>
  <c r="G9" i="5"/>
  <c r="G10" i="5"/>
  <c r="G11" i="5"/>
  <c r="G12" i="5"/>
  <c r="B6" i="5"/>
  <c r="B7" i="5"/>
  <c r="B8" i="5"/>
  <c r="B9" i="5"/>
  <c r="B10" i="5"/>
  <c r="B11" i="5"/>
  <c r="B12" i="5"/>
  <c r="I6" i="5"/>
  <c r="I7" i="5"/>
  <c r="I8" i="5"/>
  <c r="I9" i="5"/>
  <c r="I10" i="5"/>
  <c r="I11" i="5"/>
  <c r="I12" i="5"/>
  <c r="J6" i="5"/>
  <c r="J7" i="5"/>
  <c r="J8" i="5"/>
  <c r="J9" i="5"/>
  <c r="J10" i="5"/>
  <c r="J11" i="5"/>
  <c r="J12" i="5"/>
  <c r="L6" i="5"/>
  <c r="L7" i="5"/>
  <c r="L8" i="5"/>
  <c r="L9" i="5"/>
  <c r="L10" i="5"/>
  <c r="L11" i="5"/>
  <c r="L12"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2" i="9"/>
  <c r="I2" i="9"/>
  <c r="J2" i="9"/>
  <c r="L2" i="9"/>
  <c r="B3" i="9"/>
  <c r="I3" i="9"/>
  <c r="J3" i="9"/>
  <c r="L3" i="9"/>
  <c r="B4" i="9"/>
  <c r="G4" i="9"/>
  <c r="I4" i="9"/>
  <c r="J4" i="9"/>
  <c r="L4" i="9"/>
  <c r="B5" i="9"/>
  <c r="G5" i="9"/>
  <c r="I5" i="9"/>
  <c r="J5" i="9"/>
  <c r="L5" i="9"/>
  <c r="B6" i="9"/>
  <c r="G6" i="9"/>
  <c r="I6" i="9"/>
  <c r="J6" i="9"/>
  <c r="L6"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<sst xmlns="http://schemas.openxmlformats.org/spreadsheetml/2006/main" count="180281" uniqueCount="39125">
  <si>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</si>
  <si>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</si>
  <si>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</si>
  <si>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</si>
  <si>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</si>
  <si>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</si>
  <si>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</si>
  <si>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</si>
  <si>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</si>
  <si>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</si>
  <si>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</si>
  <si>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</si>
  <si>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</si>
  <si>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</si>
  <si>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</si>
  <si>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</si>
  <si>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</si>
  <si>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</si>
  <si>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</si>
  <si>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</si>
  <si>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</si>
  <si>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</si>
  <si>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</si>
  <si>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</si>
  <si>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</si>
  <si>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</si>
  <si>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</si>
  <si>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</si>
  <si>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</si>
  <si>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</si>
  <si>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</si>
  <si>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</si>
  <si>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</si>
  <si>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</si>
  <si>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</si>
  <si>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</si>
  <si>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</si>
  <si>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</si>
  <si>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</si>
  <si>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</si>
  <si>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</si>
  <si>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</si>
  <si>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</si>
  <si>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</si>
  <si>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</si>
  <si>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</si>
  <si>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</si>
  <si>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</si>
  <si>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</si>
  <si>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</si>
  <si>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</si>
  <si>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</si>
  <si>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</si>
  <si>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</si>
  <si>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</si>
  <si>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</si>
  <si>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</si>
  <si>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</si>
  <si>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</si>
  <si>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</si>
  <si>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</si>
  <si>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</si>
  <si>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</si>
  <si>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</si>
  <si>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</si>
  <si>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</si>
  <si>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</si>
  <si>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</si>
  <si>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</si>
  <si>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</si>
  <si>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</si>
  <si>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</si>
  <si>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</si>
  <si>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</si>
  <si>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</si>
  <si>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</si>
  <si>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</si>
  <si>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</si>
  <si>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</si>
  <si>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</si>
  <si>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</si>
  <si>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</si>
  <si>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</si>
  <si>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</si>
  <si>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</si>
  <si>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</si>
  <si>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</si>
  <si>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</si>
  <si>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</si>
  <si>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</si>
  <si>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</si>
  <si>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</si>
  <si>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</si>
  <si>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</si>
  <si>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</si>
  <si>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</si>
  <si>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</si>
  <si>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</si>
  <si>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</si>
  <si>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</si>
  <si>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</si>
  <si>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</si>
  <si>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</si>
  <si>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</si>
  <si>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</si>
  <si>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</si>
  <si>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</si>
  <si>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</si>
  <si>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</si>
  <si>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</si>
  <si>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</si>
  <si>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</si>
  <si>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</si>
  <si>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</si>
  <si>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</si>
  <si>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</si>
  <si>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</si>
  <si>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</si>
  <si>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</si>
  <si>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</si>
  <si>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</si>
  <si>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</si>
  <si>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</si>
  <si>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</si>
  <si>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</si>
  <si>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</si>
  <si>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</si>
  <si>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</si>
  <si>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</si>
  <si>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</si>
  <si>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</si>
  <si>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</si>
  <si>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</si>
  <si>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</si>
  <si>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</si>
  <si>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</si>
  <si>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</si>
  <si>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</si>
  <si>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</si>
  <si>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</si>
  <si>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</si>
  <si>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</si>
  <si>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</si>
  <si>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</si>
  <si>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</si>
  <si>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</si>
  <si>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</si>
  <si>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</si>
  <si>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</si>
  <si>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</si>
  <si>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</si>
  <si>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</si>
  <si>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</si>
  <si>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</si>
  <si>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</si>
  <si>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</si>
  <si>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</si>
  <si>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</si>
  <si>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</si>
  <si>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</si>
  <si>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</si>
  <si>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</si>
  <si>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</si>
  <si>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</si>
  <si>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</si>
  <si>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</si>
  <si>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</si>
  <si>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</si>
  <si>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</si>
  <si>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</si>
  <si>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</si>
  <si>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</si>
  <si>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</si>
  <si>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</si>
  <si>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</si>
  <si>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</si>
  <si>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</si>
  <si>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</si>
  <si>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</si>
  <si>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</si>
  <si>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</si>
  <si>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</si>
  <si>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</si>
  <si>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</si>
  <si>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</si>
  <si>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</si>
  <si>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</si>
  <si>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</si>
  <si>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</si>
  <si>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</si>
  <si>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</si>
  <si>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</si>
  <si>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</si>
  <si>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</si>
  <si>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</si>
  <si>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</si>
  <si>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</si>
  <si>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</si>
  <si>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</si>
  <si>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</si>
  <si>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</si>
  <si>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</si>
  <si>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</si>
  <si>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</si>
  <si>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</si>
  <si>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</si>
  <si>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</si>
  <si>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</si>
  <si>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</si>
  <si>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</si>
  <si>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</si>
  <si>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</si>
  <si>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</si>
  <si>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</si>
  <si>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</si>
  <si>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</si>
  <si>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</si>
  <si>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</si>
  <si>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</si>
  <si>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</si>
  <si>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</si>
  <si>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</si>
  <si>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</si>
  <si>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</si>
  <si>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</si>
  <si>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</si>
  <si>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</si>
  <si>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</si>
  <si>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</si>
  <si>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</si>
  <si>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</si>
  <si>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</si>
  <si>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</si>
  <si>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</si>
  <si>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</si>
  <si>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</si>
  <si>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</si>
  <si>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</si>
  <si>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</si>
  <si>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</si>
  <si>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</si>
  <si>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</si>
  <si>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</si>
  <si>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</si>
  <si>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</si>
  <si>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</si>
  <si>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</si>
  <si>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</si>
  <si>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</si>
  <si>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</si>
  <si>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</si>
  <si>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</si>
  <si>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</si>
  <si>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</si>
  <si>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</si>
  <si>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</si>
  <si>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</si>
  <si>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</si>
  <si>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</si>
  <si>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</si>
  <si>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</si>
  <si>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</si>
  <si>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</si>
  <si>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</si>
  <si>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</si>
  <si>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</si>
  <si>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</si>
  <si>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</si>
  <si>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</si>
  <si>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</si>
  <si>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</si>
  <si>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</si>
  <si>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</si>
  <si>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</si>
  <si>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</si>
  <si>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</si>
  <si>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</si>
  <si>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</si>
  <si>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</si>
  <si>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</si>
  <si>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</si>
  <si>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</si>
  <si>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</si>
  <si>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</si>
  <si>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</si>
  <si>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</si>
  <si>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</si>
  <si>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</si>
  <si>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</si>
  <si>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</si>
  <si>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</si>
  <si>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</si>
  <si>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</si>
  <si>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</si>
  <si>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</si>
  <si>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</si>
  <si>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</si>
  <si>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</si>
  <si>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</si>
  <si>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</si>
  <si>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</si>
  <si>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</si>
  <si>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</si>
  <si>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</si>
  <si>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</si>
  <si>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</si>
  <si>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</si>
  <si>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</si>
  <si>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</si>
  <si>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</si>
  <si>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</si>
  <si>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</si>
  <si>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</si>
  <si>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</si>
  <si>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</si>
  <si>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</si>
  <si>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</si>
  <si>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</si>
  <si>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</si>
  <si>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</si>
  <si>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</si>
  <si>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</si>
  <si>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</si>
  <si>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</si>
  <si>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</si>
  <si>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</si>
  <si>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</si>
  <si>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</si>
  <si>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</si>
  <si>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</si>
  <si>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</si>
  <si>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</si>
  <si>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</si>
  <si>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</si>
  <si>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</si>
  <si>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</si>
  <si>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</si>
  <si>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</si>
  <si>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</si>
  <si>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</si>
  <si>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</si>
  <si>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</si>
  <si>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</si>
  <si>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</si>
  <si>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</si>
  <si>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</si>
  <si>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</si>
  <si>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</si>
  <si>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</si>
  <si>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</si>
  <si>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</si>
  <si>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</si>
  <si>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</si>
  <si>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</si>
  <si>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</si>
  <si>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</si>
  <si>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</si>
  <si>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</si>
  <si>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</si>
  <si>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</si>
  <si>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</si>
  <si>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</si>
  <si>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</si>
  <si>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</si>
  <si>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</si>
  <si>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</si>
  <si>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</si>
  <si>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</si>
  <si>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</si>
  <si>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</si>
  <si>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</si>
  <si>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</si>
  <si>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</si>
  <si>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</si>
  <si>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</si>
  <si>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</si>
  <si>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</si>
  <si>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</si>
  <si>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</si>
  <si>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</si>
  <si>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</si>
  <si>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</si>
  <si>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</si>
  <si>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</si>
  <si>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</si>
  <si>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</si>
  <si>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</si>
  <si>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</si>
  <si>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</si>
  <si>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</si>
  <si>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</si>
  <si>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</si>
  <si>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</si>
  <si>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</si>
  <si>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</si>
  <si>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</si>
  <si>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</si>
  <si>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</si>
  <si>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</si>
  <si>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</si>
  <si>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</si>
  <si>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</si>
  <si>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</si>
  <si>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</si>
  <si>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</si>
  <si>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</si>
  <si>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</si>
  <si>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</si>
  <si>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</si>
  <si>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</si>
  <si>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</si>
  <si>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</si>
  <si>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</si>
  <si>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</si>
  <si>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</si>
  <si>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</si>
  <si>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</si>
  <si>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</si>
  <si>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</si>
  <si>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</si>
  <si>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</si>
  <si>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</si>
  <si>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</si>
  <si>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</si>
  <si>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</si>
  <si>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</si>
  <si>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</si>
  <si>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</si>
  <si>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</si>
  <si>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</si>
  <si>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</si>
  <si>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</si>
  <si>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</si>
  <si>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</si>
  <si>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</si>
  <si>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</si>
  <si>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</si>
  <si>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</si>
  <si>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</si>
  <si>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</si>
  <si>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</si>
  <si>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</si>
  <si>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</si>
  <si>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</si>
  <si>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</si>
  <si>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</si>
  <si>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</si>
  <si>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</si>
  <si>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</si>
  <si>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</si>
  <si>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</si>
  <si>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</si>
  <si>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</si>
  <si>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</si>
  <si>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</si>
  <si>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</si>
  <si>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</si>
  <si>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</si>
  <si>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</si>
  <si>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</si>
  <si>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</si>
  <si>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</si>
  <si>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</si>
  <si>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</si>
  <si>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</si>
  <si>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</si>
  <si>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</si>
  <si>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</si>
  <si>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</si>
  <si>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</si>
  <si>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</si>
  <si>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</si>
  <si>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</si>
  <si>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</si>
  <si>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</si>
  <si>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</si>
  <si>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</si>
  <si>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</si>
  <si>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</si>
  <si>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</si>
  <si>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</si>
  <si>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</si>
  <si>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</si>
  <si>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</si>
  <si>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</si>
  <si>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</si>
  <si>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</si>
  <si>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</si>
  <si>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</si>
  <si>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</si>
  <si>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</si>
  <si>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</si>
  <si>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</si>
  <si>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</si>
  <si>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</si>
  <si>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</si>
  <si>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</si>
  <si>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</si>
  <si>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</si>
  <si>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</si>
  <si>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</si>
  <si>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</si>
  <si>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</si>
  <si>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</si>
  <si>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</si>
  <si>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</si>
  <si>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</si>
  <si>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</si>
  <si>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</si>
  <si>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</si>
  <si>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</si>
  <si>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</si>
  <si>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</si>
  <si>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</si>
  <si>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</si>
  <si>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</si>
  <si>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</si>
  <si>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</si>
  <si>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</si>
  <si>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</si>
  <si>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</si>
  <si>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</si>
  <si>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</si>
  <si>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</si>
  <si>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</si>
  <si>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</si>
  <si>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</si>
  <si>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</si>
  <si>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</si>
  <si>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</si>
  <si>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</si>
  <si>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</si>
  <si>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</si>
  <si>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</si>
  <si>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</si>
  <si>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</si>
  <si>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</si>
  <si>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</si>
  <si>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</si>
  <si>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</si>
  <si>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</si>
  <si>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</si>
  <si>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</si>
  <si>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</si>
  <si>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</si>
  <si>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</si>
  <si>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</si>
  <si>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</si>
  <si>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</si>
  <si>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</si>
  <si>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</si>
  <si>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</si>
  <si>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</si>
  <si>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</si>
  <si>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</si>
  <si>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</si>
  <si>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</si>
  <si>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</si>
  <si>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</si>
  <si>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</si>
  <si>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</si>
  <si>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</si>
  <si>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</si>
  <si>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</si>
  <si>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</si>
  <si>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</si>
  <si>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</si>
  <si>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</si>
  <si>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</si>
  <si>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</si>
  <si>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</si>
  <si>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</si>
  <si>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</si>
  <si>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</si>
  <si>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</si>
  <si>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</si>
  <si>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</si>
  <si>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</si>
  <si>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</si>
  <si>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</si>
  <si>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</si>
  <si>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</si>
  <si>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</si>
  <si>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</si>
  <si>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</si>
  <si>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</si>
  <si>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</si>
  <si>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</si>
  <si>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</si>
  <si>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</si>
  <si>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</si>
  <si>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</si>
  <si>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</si>
  <si>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</si>
  <si>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</si>
  <si>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</si>
  <si>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</si>
  <si>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</si>
  <si>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</si>
  <si>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</si>
  <si>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</si>
  <si>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</si>
  <si>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</si>
  <si>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</si>
  <si>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</si>
  <si>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</si>
  <si>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</si>
  <si>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</si>
  <si>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</si>
  <si>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</si>
  <si>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</si>
  <si>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</si>
  <si>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</si>
  <si>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</si>
  <si>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</si>
  <si>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</si>
  <si>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</si>
  <si>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</si>
  <si>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</si>
  <si>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</si>
  <si>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</si>
  <si>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</si>
  <si>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</si>
  <si>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</si>
  <si>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</si>
  <si>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</si>
  <si>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</si>
  <si>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</si>
  <si>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</si>
  <si>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</si>
  <si>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</si>
  <si>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</si>
  <si>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</si>
  <si>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</si>
  <si>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</si>
  <si>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</si>
  <si>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</si>
  <si>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</si>
  <si>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</si>
  <si>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</si>
  <si>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</si>
  <si>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</si>
  <si>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</si>
  <si>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</si>
  <si>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</si>
  <si>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</si>
  <si>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</si>
  <si>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</si>
  <si>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</si>
  <si>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</si>
  <si>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</si>
  <si>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</si>
  <si>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</si>
  <si>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</si>
  <si>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</si>
  <si>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</si>
  <si>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</si>
  <si>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</si>
  <si>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</si>
  <si>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</si>
  <si>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</si>
  <si>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</si>
  <si>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</si>
  <si>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</si>
  <si>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</si>
  <si>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</si>
  <si>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</si>
  <si>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</si>
  <si>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</si>
  <si>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</si>
  <si>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</si>
  <si>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</si>
  <si>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</si>
  <si>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</si>
  <si>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</si>
  <si>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</si>
  <si>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</si>
  <si>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</si>
  <si>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</si>
  <si>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</si>
  <si>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</si>
  <si>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</si>
  <si>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</si>
  <si>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</si>
  <si>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</si>
  <si>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</si>
  <si>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</si>
  <si>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</si>
  <si>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</si>
  <si>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</si>
  <si>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</si>
  <si>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</si>
  <si>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</si>
  <si>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</si>
  <si>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</si>
  <si>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</si>
  <si>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</si>
  <si>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</si>
  <si>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</si>
  <si>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</si>
  <si>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</si>
  <si>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</si>
  <si>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</si>
  <si>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</si>
  <si>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</si>
  <si>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</si>
  <si>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</si>
  <si>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</si>
  <si>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</si>
  <si>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</si>
  <si>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</si>
  <si>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</si>
  <si>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</si>
  <si>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</si>
  <si>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</si>
  <si>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</si>
  <si>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</si>
  <si>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</si>
  <si>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</si>
  <si>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</si>
  <si>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</si>
  <si>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</si>
  <si>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</si>
  <si>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</si>
  <si>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</si>
  <si>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</si>
  <si>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</si>
  <si>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</si>
  <si>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</si>
  <si>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</si>
  <si>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</si>
  <si>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</si>
  <si>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</si>
  <si>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</si>
  <si>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</si>
  <si>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</si>
  <si>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</si>
  <si>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</si>
  <si>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</si>
  <si>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</si>
  <si>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</si>
  <si>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</si>
  <si>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</si>
  <si>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</si>
  <si>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</si>
  <si>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</si>
  <si>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</si>
  <si>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</si>
  <si>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</si>
  <si>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</si>
  <si>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</si>
  <si>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</si>
  <si>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</si>
  <si>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</si>
  <si>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</si>
  <si>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</si>
  <si>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</si>
  <si>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</si>
  <si>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</si>
  <si>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</si>
  <si>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</si>
  <si>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</si>
  <si>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</si>
  <si>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</si>
  <si>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</si>
  <si>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</si>
  <si>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</si>
  <si>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</si>
  <si>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</si>
  <si>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</si>
  <si>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</si>
  <si>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</si>
  <si>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</si>
  <si>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</si>
  <si>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</si>
  <si>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</si>
  <si>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</si>
  <si>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</si>
  <si>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</si>
  <si>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</si>
  <si>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</si>
  <si>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</si>
  <si>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</si>
  <si>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</si>
  <si>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</si>
  <si>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</si>
  <si>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</si>
  <si>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</si>
  <si>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</si>
  <si>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</si>
  <si>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</si>
  <si>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</si>
  <si>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</si>
  <si>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</si>
  <si>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</si>
  <si>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</si>
  <si>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</si>
  <si>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</si>
  <si>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</si>
  <si>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</si>
  <si>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</si>
  <si>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</si>
  <si>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</si>
  <si>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</si>
  <si>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</si>
  <si>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</si>
  <si>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</si>
  <si>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</si>
  <si>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</si>
  <si>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</si>
  <si>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</si>
  <si>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</si>
  <si>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</si>
  <si>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</si>
  <si>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</si>
  <si>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</si>
  <si>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</si>
  <si>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</si>
  <si>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</si>
  <si>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</si>
  <si>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</si>
  <si>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</si>
  <si>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</si>
  <si>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</si>
  <si>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</si>
  <si>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</si>
  <si>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</si>
  <si>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</si>
  <si>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</si>
  <si>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</si>
  <si>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</si>
  <si>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</si>
  <si>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</si>
  <si>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</si>
  <si>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</si>
  <si>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</si>
  <si>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</si>
  <si>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</si>
  <si>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</si>
  <si>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</si>
  <si>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</si>
  <si>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</si>
  <si>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</si>
  <si>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</si>
  <si>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</si>
  <si>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</si>
  <si>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</si>
  <si>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</si>
  <si>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</si>
  <si>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</si>
  <si>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</si>
  <si>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</si>
  <si>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</si>
  <si>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</si>
  <si>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</si>
  <si>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</si>
  <si>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</si>
  <si>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</si>
  <si>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</si>
  <si>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</si>
  <si>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</si>
  <si>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</si>
  <si>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</si>
  <si>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</si>
  <si>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</si>
  <si>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</si>
  <si>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</si>
  <si>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</si>
  <si>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</si>
  <si>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</si>
  <si>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</si>
  <si>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</si>
  <si>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</si>
  <si>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</si>
  <si>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</si>
  <si>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</si>
  <si>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</si>
  <si>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</si>
  <si>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</si>
  <si>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</si>
  <si>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</si>
  <si>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</si>
  <si>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</si>
  <si>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</si>
  <si>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</si>
  <si>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</si>
  <si>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</si>
  <si>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</si>
  <si>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</si>
  <si>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</si>
  <si>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</si>
  <si>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</si>
  <si>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</si>
  <si>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</si>
  <si>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</si>
  <si>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</si>
  <si>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</si>
  <si>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</si>
  <si>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</si>
  <si>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</si>
  <si>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</si>
  <si>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</si>
  <si>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</si>
  <si>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</si>
  <si>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</si>
  <si>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</si>
  <si>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</si>
  <si>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</si>
  <si>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</si>
  <si>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</si>
  <si>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</si>
  <si>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</si>
  <si>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</si>
  <si>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</si>
  <si>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</si>
  <si>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</si>
  <si>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</si>
  <si>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</si>
  <si>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</si>
  <si>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</si>
  <si>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</si>
  <si>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</si>
  <si>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</si>
  <si>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</si>
  <si>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</si>
  <si>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</si>
  <si>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</si>
  <si>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</si>
  <si>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</si>
  <si>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</si>
  <si>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</si>
  <si>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</si>
  <si>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</si>
  <si>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</si>
  <si>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</si>
  <si>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</si>
  <si>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</si>
  <si>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</si>
  <si>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</si>
  <si>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</si>
  <si>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</si>
  <si>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</si>
  <si>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</si>
  <si>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</si>
  <si>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</si>
  <si>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</si>
  <si>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</si>
  <si>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</si>
  <si>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</si>
  <si>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</si>
  <si>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</si>
  <si>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</si>
  <si>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</si>
  <si>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</si>
  <si>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</si>
  <si>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</si>
  <si>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</si>
  <si>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</si>
  <si>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</si>
  <si>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</si>
  <si>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</si>
  <si>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</si>
  <si>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</si>
  <si>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</si>
  <si>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</si>
  <si>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</si>
  <si>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</si>
  <si>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</si>
  <si>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</si>
  <si>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</si>
  <si>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</si>
  <si>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</si>
  <si>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</si>
  <si>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</si>
  <si>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</si>
  <si>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</si>
  <si>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</si>
  <si>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</si>
  <si>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</si>
  <si>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</si>
  <si>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</si>
  <si>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</si>
  <si>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</si>
  <si>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</si>
  <si>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</si>
  <si>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</si>
  <si>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</si>
  <si>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</si>
  <si>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</si>
  <si>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</si>
  <si>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</si>
  <si>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</si>
  <si>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</si>
  <si>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</si>
  <si>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</si>
  <si>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</si>
  <si>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</si>
  <si>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</si>
  <si>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</si>
  <si>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</si>
  <si>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</si>
  <si>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</si>
  <si>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</si>
  <si>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</si>
  <si>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</si>
  <si>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</si>
  <si>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</si>
  <si>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</si>
  <si>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</si>
  <si>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</si>
  <si>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</si>
  <si>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</si>
  <si>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</si>
  <si>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</si>
  <si>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</si>
  <si>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</si>
  <si>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</si>
  <si>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</si>
  <si>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</si>
  <si>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</si>
  <si>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</si>
  <si>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</si>
  <si>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</si>
  <si>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</si>
  <si>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</si>
  <si>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</si>
  <si>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</si>
  <si>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</si>
  <si>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</si>
  <si>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</si>
  <si>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</si>
  <si>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</si>
  <si>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</si>
  <si>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</si>
  <si>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</si>
  <si>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</si>
  <si>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</si>
  <si>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</si>
  <si>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</si>
  <si>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</si>
  <si>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</si>
  <si>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</si>
  <si>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</si>
  <si>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</si>
  <si>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</si>
  <si>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</si>
  <si>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</si>
  <si>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</si>
  <si>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</si>
  <si>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</si>
  <si>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</si>
  <si>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</si>
  <si>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</si>
  <si>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</si>
  <si>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</si>
  <si>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</si>
  <si>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</si>
  <si>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</si>
  <si>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</si>
  <si>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</si>
  <si>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</si>
  <si>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</si>
  <si>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</si>
  <si>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</si>
  <si>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</si>
  <si>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</si>
  <si>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</si>
  <si>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</si>
  <si>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</si>
  <si>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</si>
  <si>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</si>
  <si>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</si>
  <si>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</si>
  <si>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</si>
  <si>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</si>
  <si>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</si>
  <si>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</si>
  <si>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</si>
  <si>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</si>
  <si>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</si>
  <si>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</si>
  <si>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</si>
  <si>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</si>
  <si>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</si>
  <si>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</si>
  <si>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</si>
  <si>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</si>
  <si>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</si>
  <si>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</si>
  <si>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</si>
  <si>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</si>
  <si>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</si>
  <si>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</si>
  <si>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</si>
  <si>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</si>
  <si>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</si>
  <si>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</si>
  <si>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</si>
  <si>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</si>
  <si>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</si>
  <si>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</si>
  <si>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</si>
  <si>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</si>
  <si>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</si>
  <si>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</si>
  <si>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</si>
  <si>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</si>
  <si>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</si>
  <si>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</si>
  <si>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</si>
  <si>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</si>
  <si>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</si>
  <si>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</si>
  <si>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</si>
  <si>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</si>
  <si>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</si>
  <si>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</si>
  <si>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</si>
  <si>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</si>
  <si>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</si>
  <si>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</si>
  <si>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</si>
  <si>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</si>
  <si>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</si>
  <si>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</si>
  <si>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</si>
  <si>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</si>
  <si>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</si>
  <si>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</si>
  <si>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</si>
  <si>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</si>
  <si>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</si>
  <si>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</si>
  <si>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</si>
  <si>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</si>
  <si>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</si>
  <si>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</si>
  <si>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</si>
  <si>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</si>
  <si>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</si>
  <si>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</si>
  <si>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</si>
  <si>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</si>
  <si>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</si>
  <si>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</si>
  <si>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</si>
  <si>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</si>
  <si>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</si>
  <si>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</si>
  <si>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</si>
  <si>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</si>
  <si>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</si>
  <si>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</si>
  <si>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</si>
  <si>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</si>
  <si>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</si>
  <si>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</si>
  <si>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</si>
  <si>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</si>
  <si>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</si>
  <si>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</si>
  <si>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</si>
  <si>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</si>
  <si>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</si>
  <si>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</si>
  <si>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</si>
  <si>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</si>
  <si>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</si>
  <si>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</si>
  <si>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</si>
  <si>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</si>
  <si>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</si>
  <si>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</si>
  <si>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</si>
  <si>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</si>
  <si>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</si>
  <si>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</si>
  <si>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</si>
  <si>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</si>
  <si>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</si>
  <si>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</si>
  <si>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</si>
  <si>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</si>
  <si>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</si>
  <si>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</si>
  <si>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</si>
  <si>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</si>
  <si>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</si>
  <si>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</si>
  <si>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</si>
  <si>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</si>
  <si>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</si>
  <si>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</si>
  <si>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</si>
  <si>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</si>
  <si>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</si>
  <si>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</si>
  <si>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</si>
  <si>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</si>
  <si>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</si>
  <si>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</si>
  <si>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</si>
  <si>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</si>
  <si>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</si>
  <si>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</si>
  <si>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</si>
  <si>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</si>
  <si>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</si>
  <si>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</si>
  <si>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</si>
  <si>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</si>
  <si>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</si>
  <si>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</si>
  <si>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</si>
  <si>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</si>
  <si>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</si>
  <si>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</si>
  <si>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</si>
  <si>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</si>
  <si>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</si>
  <si>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</si>
  <si>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</si>
  <si>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</si>
  <si>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</si>
  <si>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</si>
  <si>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</si>
  <si>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</si>
  <si>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</si>
  <si>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</si>
  <si>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</si>
  <si>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</si>
  <si>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</si>
  <si>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</si>
  <si>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</si>
  <si>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</si>
  <si>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</si>
  <si>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</si>
  <si>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</si>
  <si>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</si>
  <si>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</si>
  <si>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</si>
  <si>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</si>
  <si>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</si>
  <si>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</si>
  <si>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</si>
  <si>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</si>
  <si>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</si>
  <si>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</si>
  <si>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</si>
  <si>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</si>
  <si>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</si>
  <si>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</si>
  <si>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</si>
  <si>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</si>
  <si>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</si>
  <si>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</si>
  <si>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</si>
  <si>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</si>
  <si>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</si>
  <si>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</si>
  <si>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</si>
  <si>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</si>
  <si>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</si>
  <si>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</si>
  <si>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</si>
  <si>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</si>
  <si>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</si>
  <si>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</si>
  <si>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</si>
  <si>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</si>
  <si>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</si>
  <si>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</si>
  <si>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</si>
  <si>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</si>
  <si>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</si>
  <si>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</si>
  <si>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</si>
  <si>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</si>
  <si>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</si>
  <si>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</si>
  <si>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</si>
  <si>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</si>
  <si>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</si>
  <si>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</si>
  <si>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</si>
  <si>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</si>
  <si>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</si>
  <si>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</si>
  <si>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</si>
  <si>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</si>
  <si>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</si>
  <si>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</si>
  <si>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</si>
  <si>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</si>
  <si>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</si>
  <si>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</si>
  <si>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</si>
  <si>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</si>
  <si>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</si>
  <si>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</si>
  <si>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</si>
  <si>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</si>
  <si>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</si>
  <si>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</si>
  <si>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</si>
  <si>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</si>
  <si>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</si>
  <si>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</si>
  <si>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</si>
  <si>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</si>
  <si>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</si>
  <si>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</si>
  <si>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</si>
  <si>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</si>
  <si>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</si>
  <si>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</si>
  <si>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</si>
  <si>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</si>
  <si>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</si>
  <si>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</si>
  <si>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</si>
  <si>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</si>
  <si>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</si>
  <si>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</si>
  <si>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</si>
  <si>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</si>
  <si>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</si>
  <si>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</si>
  <si>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</si>
  <si>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</si>
  <si>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</si>
  <si>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</si>
  <si>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</si>
  <si>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</si>
  <si>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</si>
  <si>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</si>
  <si>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</si>
  <si>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</si>
  <si>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</si>
  <si>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</si>
  <si>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</si>
  <si>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</si>
  <si>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</si>
  <si>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</si>
  <si>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</si>
  <si>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</si>
  <si>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</si>
  <si>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</si>
  <si>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</si>
  <si>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</si>
  <si>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</si>
  <si>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</si>
  <si>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</si>
  <si>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</si>
  <si>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</si>
  <si>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</si>
  <si>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</si>
  <si>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</si>
  <si>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</si>
  <si>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</si>
  <si>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</si>
  <si>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</si>
  <si>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</si>
  <si>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</si>
  <si>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</si>
  <si>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</si>
  <si>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</si>
  <si>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</si>
  <si>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</si>
  <si>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</si>
  <si>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</si>
  <si>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</si>
  <si>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</si>
  <si>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</si>
  <si>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</si>
  <si>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</si>
  <si>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</si>
  <si>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</si>
  <si>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</si>
  <si>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</si>
  <si>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</si>
  <si>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</si>
  <si>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</si>
  <si>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</si>
  <si>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</si>
  <si>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</si>
  <si>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</si>
  <si>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</si>
  <si>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</si>
  <si>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</si>
  <si>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</si>
  <si>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</si>
  <si>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</si>
  <si>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</si>
  <si>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</si>
  <si>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</si>
  <si>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</si>
  <si>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</si>
  <si>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</si>
  <si>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</si>
  <si>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</si>
  <si>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</si>
  <si>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</si>
  <si>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</si>
  <si>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</si>
  <si>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</si>
  <si>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</si>
  <si>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</si>
  <si>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</si>
  <si>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</si>
  <si>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</si>
  <si>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</si>
  <si>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</si>
  <si>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</si>
  <si>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</si>
  <si>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</si>
  <si>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</si>
  <si>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</si>
  <si>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</si>
  <si>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</si>
  <si>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</si>
  <si>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</si>
  <si>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</si>
  <si>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</si>
  <si>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</si>
  <si>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</si>
  <si>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</si>
  <si>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</si>
  <si>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</si>
  <si>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</si>
  <si>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</si>
  <si>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</si>
  <si>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</si>
  <si>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</si>
  <si>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</si>
  <si>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</si>
  <si>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</si>
  <si>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</si>
  <si>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</si>
  <si>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</si>
  <si>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</si>
  <si>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</si>
  <si>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</si>
  <si>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</si>
  <si>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</si>
  <si>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</si>
  <si>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</si>
  <si>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</si>
  <si>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</si>
  <si>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</si>
  <si>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</si>
  <si>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</si>
  <si>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</si>
  <si>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</si>
  <si>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</si>
  <si>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</si>
  <si>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</si>
  <si>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</si>
  <si>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</si>
  <si>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</si>
  <si>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</si>
  <si>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</si>
  <si>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</si>
  <si>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</si>
  <si>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</si>
  <si>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</si>
  <si>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</si>
  <si>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</si>
  <si>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</si>
  <si>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</si>
  <si>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</si>
  <si>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</si>
  <si>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</si>
  <si>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</si>
  <si>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</si>
  <si>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</si>
  <si>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</si>
  <si>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</si>
  <si>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</si>
  <si>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</si>
  <si>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</si>
  <si>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</si>
  <si>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</si>
  <si>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</si>
  <si>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</si>
  <si>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</si>
  <si>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</si>
  <si>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</si>
  <si>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</si>
  <si>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</si>
  <si>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</si>
  <si>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</si>
  <si>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</si>
  <si>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</si>
  <si>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</si>
  <si>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</si>
  <si>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</si>
  <si>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</si>
  <si>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</si>
  <si>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</si>
  <si>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</si>
  <si>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</si>
  <si>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</si>
  <si>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</si>
  <si>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</si>
  <si>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</si>
  <si>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</si>
  <si>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</si>
  <si>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</si>
  <si>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</si>
  <si>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</si>
  <si>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</si>
  <si>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</si>
  <si>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</si>
  <si>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</si>
  <si>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</si>
  <si>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</si>
  <si>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</si>
  <si>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</si>
  <si>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</si>
  <si>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</si>
  <si>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</si>
  <si>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</si>
  <si>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</si>
  <si>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</si>
  <si>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</si>
  <si>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</si>
  <si>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</si>
  <si>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</si>
  <si>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</si>
  <si>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</si>
  <si>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</si>
  <si>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</si>
  <si>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</si>
  <si>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</si>
  <si>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</si>
  <si>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</si>
  <si>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</si>
  <si>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</si>
  <si>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</si>
  <si>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</si>
  <si>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</si>
  <si>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</si>
  <si>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</si>
  <si>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</si>
  <si>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</si>
  <si>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</si>
  <si>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</si>
  <si>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</si>
  <si>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</si>
  <si>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</si>
  <si>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</si>
  <si>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</si>
  <si>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</si>
  <si>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</si>
  <si>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</si>
  <si>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</si>
  <si>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</si>
  <si>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</si>
  <si>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</si>
  <si>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</si>
  <si>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</si>
  <si>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</si>
  <si>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</si>
  <si>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</si>
  <si>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</si>
  <si>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</si>
  <si>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</si>
  <si>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</si>
  <si>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</si>
  <si>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</si>
  <si>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</si>
  <si>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</si>
  <si>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</si>
  <si>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</si>
  <si>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</si>
  <si>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</si>
  <si>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</si>
  <si>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</si>
  <si>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</si>
  <si>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</si>
  <si>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</si>
  <si>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</si>
  <si>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</si>
  <si>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</si>
  <si>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</si>
  <si>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</si>
  <si>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</si>
  <si>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</si>
  <si>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</si>
  <si>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</si>
  <si>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</si>
  <si>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</si>
  <si>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</si>
  <si>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</si>
  <si>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</si>
  <si>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</si>
  <si>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</si>
  <si>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</si>
  <si>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</si>
  <si>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</si>
  <si>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</si>
  <si>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</si>
  <si>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</si>
  <si>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</si>
  <si>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</si>
  <si>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</si>
  <si>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</si>
  <si>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</si>
  <si>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</si>
  <si>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</si>
  <si>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</si>
  <si>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</si>
  <si>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</si>
  <si>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</si>
  <si>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</si>
  <si>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</si>
  <si>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</si>
  <si>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</si>
  <si>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</si>
  <si>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</si>
  <si>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</si>
  <si>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</si>
  <si>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</si>
  <si>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</si>
  <si>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</si>
  <si>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</si>
  <si>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</si>
  <si>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</si>
  <si>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</si>
  <si>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</si>
  <si>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</si>
  <si>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</si>
  <si>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</si>
  <si>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</si>
  <si>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</si>
  <si>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</si>
  <si>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</si>
  <si>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</si>
  <si>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</si>
  <si>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</si>
  <si>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</si>
  <si>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</si>
  <si>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</si>
  <si>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</si>
  <si>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</si>
  <si>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</si>
  <si>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</si>
  <si>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</si>
  <si>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</si>
  <si>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</si>
  <si>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</si>
  <si>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</si>
  <si>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</si>
  <si>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</si>
  <si>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</si>
  <si>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</si>
  <si>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</si>
  <si>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</si>
  <si>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</si>
  <si>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</si>
  <si>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</si>
  <si>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</si>
  <si>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</si>
  <si>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</si>
  <si>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</si>
  <si>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</si>
  <si>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</si>
  <si>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</si>
  <si>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</si>
  <si>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</si>
  <si>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</si>
  <si>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</si>
  <si>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</si>
  <si>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</si>
  <si>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</si>
  <si>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</si>
  <si>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</si>
  <si>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</si>
  <si>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</si>
  <si>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</si>
  <si>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</si>
  <si>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</si>
  <si>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</si>
  <si>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</si>
  <si>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</si>
  <si>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</si>
  <si>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</si>
  <si>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</si>
  <si>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</si>
  <si>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</si>
  <si>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</si>
  <si>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</si>
  <si>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</si>
  <si>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</si>
  <si>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</si>
  <si>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</si>
  <si>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</si>
  <si>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</si>
  <si>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</si>
  <si>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</si>
  <si>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</si>
  <si>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</si>
  <si>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</si>
  <si>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</si>
  <si>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</si>
  <si>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</si>
  <si>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</si>
  <si>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</si>
  <si>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</si>
  <si>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</si>
  <si>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</si>
  <si>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</si>
  <si>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</si>
  <si>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</si>
  <si>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</si>
  <si>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</si>
  <si>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</si>
  <si>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</si>
  <si>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</si>
  <si>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</si>
  <si>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</si>
  <si>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</si>
  <si>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</si>
  <si>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</si>
  <si>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</si>
  <si>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</si>
  <si>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</si>
  <si>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</si>
  <si>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</si>
  <si>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</si>
  <si>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</si>
  <si>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</si>
  <si>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</si>
  <si>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</si>
  <si>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</si>
  <si>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</si>
  <si>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</si>
  <si>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</si>
  <si>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</si>
  <si>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</si>
  <si>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</si>
  <si>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</si>
  <si>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</si>
  <si>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</si>
  <si>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</si>
  <si>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</si>
  <si>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</si>
  <si>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</si>
  <si>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</si>
  <si>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</si>
  <si>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</si>
  <si>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</si>
  <si>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</si>
  <si>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</si>
  <si>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</si>
  <si>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</si>
  <si>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</si>
  <si>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</si>
  <si>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</si>
  <si>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</si>
  <si>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</si>
  <si>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</si>
  <si>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</si>
  <si>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</si>
  <si>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</si>
  <si>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</si>
  <si>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</si>
  <si>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</si>
  <si>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</si>
  <si>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</si>
  <si>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</si>
  <si>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</si>
  <si>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</si>
  <si>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</si>
  <si>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</si>
  <si>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</si>
  <si>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</si>
  <si>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</si>
  <si>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</si>
  <si>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</si>
  <si>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</si>
  <si>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</si>
  <si>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</si>
  <si>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</si>
  <si>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</si>
  <si>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</si>
  <si>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</si>
  <si>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</si>
  <si>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</si>
  <si>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</si>
  <si>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</si>
  <si>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</si>
  <si>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</si>
  <si>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</si>
  <si>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</si>
  <si>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</si>
  <si>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</si>
  <si>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</si>
  <si>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</si>
  <si>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</si>
  <si>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</si>
  <si>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</si>
  <si>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</si>
  <si>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</si>
  <si>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</si>
  <si>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</si>
  <si>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</si>
  <si>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</si>
  <si>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</si>
  <si>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</si>
  <si>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</si>
  <si>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</si>
  <si>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</si>
  <si>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</si>
  <si>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</si>
  <si>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</si>
  <si>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</si>
  <si>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</si>
  <si>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</si>
  <si>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</si>
  <si>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</si>
  <si>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</si>
  <si>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</si>
  <si>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</si>
  <si>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</si>
  <si>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</si>
  <si>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</si>
  <si>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</si>
  <si>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</si>
  <si>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</si>
  <si>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</si>
  <si>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</si>
  <si>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</si>
  <si>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</si>
  <si>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</si>
  <si>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</si>
  <si>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</si>
  <si>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</si>
  <si>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</si>
  <si>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</si>
  <si>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</si>
  <si>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</si>
  <si>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</si>
  <si>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</si>
  <si>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</si>
  <si>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</si>
  <si>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</si>
  <si>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</si>
  <si>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</si>
  <si>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</si>
  <si>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</si>
  <si>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</si>
  <si>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</si>
  <si>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</si>
  <si>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</si>
  <si>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</si>
  <si>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</si>
  <si>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</si>
  <si>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</si>
  <si>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</si>
  <si>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</si>
  <si>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</si>
  <si>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</si>
  <si>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</si>
  <si>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</si>
  <si>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</si>
  <si>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</si>
  <si>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</si>
  <si>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</si>
  <si>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</si>
  <si>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</si>
  <si>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</si>
  <si>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</si>
  <si>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</si>
  <si>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</si>
  <si>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</si>
  <si>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</si>
  <si>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</si>
  <si>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</si>
  <si>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</si>
  <si>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</si>
  <si>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</si>
  <si>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</si>
  <si>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</si>
  <si>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</si>
  <si>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</si>
  <si>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</si>
  <si>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</si>
  <si>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</si>
  <si>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</si>
  <si>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</si>
  <si>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</si>
  <si>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</si>
  <si>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</si>
  <si>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</si>
  <si>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</si>
  <si>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</si>
  <si>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</si>
  <si>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</si>
  <si>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</si>
  <si>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</si>
  <si>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</si>
  <si>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</si>
  <si>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</si>
  <si>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</si>
  <si>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</si>
  <si>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</si>
  <si>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</si>
  <si>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</si>
  <si>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</si>
  <si>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</si>
  <si>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</si>
  <si>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</si>
  <si>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</si>
  <si>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</si>
  <si>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</si>
  <si>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</si>
  <si>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</si>
  <si>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</si>
  <si>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</si>
  <si>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</si>
  <si>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</si>
  <si>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</si>
  <si>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</si>
  <si>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</si>
  <si>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</si>
  <si>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</si>
  <si>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</si>
  <si>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</si>
  <si>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</si>
  <si>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</si>
  <si>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</si>
  <si>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</si>
  <si>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</si>
  <si>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</si>
  <si>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</si>
  <si>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</si>
  <si>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</si>
  <si>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</si>
  <si>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</si>
  <si>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</si>
  <si>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</si>
  <si>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</si>
  <si>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</si>
  <si>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</si>
  <si>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</si>
  <si>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</si>
  <si>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</si>
  <si>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</si>
  <si>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</si>
  <si>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</si>
  <si>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</si>
  <si>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</si>
  <si>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</si>
  <si>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</si>
  <si>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</si>
  <si>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</si>
  <si>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</si>
  <si>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</si>
  <si>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</si>
  <si>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</si>
  <si>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</si>
  <si>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</si>
  <si>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</si>
  <si>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</si>
  <si>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</si>
  <si>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</si>
  <si>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</si>
  <si>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</si>
  <si>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</si>
  <si>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</si>
  <si>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</si>
  <si>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</si>
  <si>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</si>
  <si>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</si>
  <si>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</si>
  <si>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</si>
  <si>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</si>
  <si>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</si>
  <si>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</si>
  <si>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</si>
  <si>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</si>
  <si>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</si>
  <si>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</si>
  <si>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</si>
  <si>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</si>
  <si>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</si>
  <si>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</si>
  <si>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</si>
  <si>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</si>
  <si>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</si>
  <si>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</si>
  <si>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</si>
  <si>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</si>
  <si>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</si>
  <si>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</si>
  <si>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</si>
  <si>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</si>
  <si>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</si>
  <si>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</si>
  <si>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</si>
  <si>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</si>
  <si>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</si>
  <si>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</si>
  <si>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</si>
  <si>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</si>
  <si>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</si>
  <si>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</si>
  <si>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</si>
  <si>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</si>
  <si>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</si>
  <si>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</si>
  <si>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</si>
  <si>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</si>
  <si>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</si>
  <si>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</si>
  <si>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</si>
  <si>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</si>
  <si>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</si>
  <si>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</si>
  <si>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</si>
  <si>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</si>
  <si>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</si>
  <si>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</si>
  <si>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</si>
  <si>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</si>
  <si>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</si>
  <si>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</si>
  <si>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</si>
  <si>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</si>
  <si>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</si>
  <si>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</si>
  <si>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</si>
  <si>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</si>
  <si>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</si>
  <si>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</si>
  <si>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</si>
  <si>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</si>
  <si>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</si>
  <si>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</si>
  <si>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</si>
  <si>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</si>
  <si>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</si>
  <si>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</si>
  <si>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</si>
  <si>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</si>
  <si>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</si>
  <si>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</si>
  <si>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</si>
  <si>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</si>
  <si>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</si>
  <si>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</si>
  <si>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</si>
  <si>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</si>
  <si>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</si>
  <si>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</si>
  <si>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</si>
  <si>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</si>
  <si>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</si>
  <si>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</si>
  <si>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</si>
  <si>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</si>
  <si>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</si>
  <si>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</si>
  <si>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</si>
  <si>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</si>
  <si>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</si>
  <si>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</si>
  <si>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</si>
  <si>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</si>
  <si>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</si>
  <si>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</si>
  <si>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</si>
  <si>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</si>
  <si>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</si>
  <si>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</si>
  <si>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</si>
  <si>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</si>
  <si>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</si>
  <si>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</si>
  <si>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</si>
  <si>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</si>
  <si>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</si>
  <si>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</si>
  <si>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</si>
  <si>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</si>
  <si>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</si>
  <si>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</si>
  <si>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</si>
  <si>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</si>
  <si>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</si>
  <si>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</si>
  <si>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</si>
  <si>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</si>
  <si>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</si>
  <si>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</si>
  <si>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</si>
  <si>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</si>
  <si>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</si>
  <si>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</si>
  <si>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</si>
  <si>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</si>
  <si>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</si>
  <si>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</si>
  <si>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</si>
  <si>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</si>
  <si>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</si>
  <si>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</si>
  <si>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</si>
  <si>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</si>
  <si>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</si>
  <si>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</si>
  <si>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</si>
  <si>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</si>
  <si>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</si>
  <si>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</si>
  <si>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</si>
  <si>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</si>
  <si>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</si>
  <si>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</si>
  <si>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</si>
  <si>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</si>
  <si>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</si>
  <si>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</si>
  <si>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</si>
  <si>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</si>
  <si>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</si>
  <si>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</si>
  <si>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</si>
  <si>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</si>
  <si>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</si>
  <si>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</si>
  <si>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</si>
  <si>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</si>
  <si>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</si>
  <si>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</si>
  <si>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</si>
  <si>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</si>
  <si>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</si>
  <si>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</si>
  <si>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</si>
  <si>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</si>
  <si>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</si>
  <si>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</si>
  <si>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</si>
  <si>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</si>
  <si>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</si>
  <si>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</si>
  <si>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</si>
  <si>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</si>
  <si>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</si>
  <si>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</si>
  <si>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</si>
  <si>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</si>
  <si>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</si>
  <si>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</si>
  <si>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</si>
  <si>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</si>
  <si>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</si>
  <si>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</si>
  <si>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</si>
  <si>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</si>
  <si>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</si>
  <si>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</si>
  <si>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</si>
  <si>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</si>
  <si>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</si>
  <si>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</si>
  <si>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</si>
  <si>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</si>
  <si>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</si>
  <si>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</si>
  <si>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</si>
  <si>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</si>
  <si>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</si>
  <si>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</si>
  <si>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</si>
  <si>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</si>
  <si>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</si>
  <si>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</si>
  <si>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</si>
  <si>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</si>
  <si>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</si>
  <si>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</si>
  <si>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</si>
  <si>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</si>
  <si>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</si>
  <si>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</si>
  <si>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</si>
  <si>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</si>
  <si>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</si>
  <si>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</si>
  <si>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</si>
  <si>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</si>
  <si>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</si>
  <si>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</si>
  <si>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</si>
  <si>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</si>
  <si>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</si>
  <si>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</si>
  <si>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</si>
  <si>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</si>
  <si>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</si>
  <si>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</si>
  <si>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</si>
  <si>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</si>
  <si>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</si>
  <si>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</si>
  <si>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</si>
  <si>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</si>
  <si>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</si>
  <si>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</si>
  <si>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</si>
  <si>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</si>
  <si>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</si>
  <si>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</si>
  <si>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</si>
  <si>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</si>
  <si>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</si>
  <si>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</si>
  <si>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</si>
  <si>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</si>
  <si>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</si>
  <si>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</si>
  <si>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</si>
  <si>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</si>
  <si>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</si>
  <si>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</si>
  <si>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</si>
  <si>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</si>
  <si>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</si>
  <si>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</si>
  <si>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</si>
  <si>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</si>
  <si>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</si>
  <si>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</si>
  <si>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</si>
  <si>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</si>
  <si>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</si>
  <si>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</si>
  <si>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</si>
  <si>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</si>
  <si>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</si>
  <si>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</si>
  <si>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</si>
  <si>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</si>
  <si>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</si>
  <si>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</si>
  <si>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</si>
  <si>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</si>
  <si>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</si>
  <si>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</si>
  <si>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</si>
  <si>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</si>
  <si>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</si>
  <si>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</si>
  <si>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</si>
  <si>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</si>
  <si>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</si>
  <si>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</si>
  <si>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</si>
  <si>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</si>
  <si>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</si>
  <si>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</si>
  <si>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</si>
  <si>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</si>
  <si>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</si>
  <si>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</si>
  <si>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</si>
  <si>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</si>
  <si>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</si>
  <si>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</si>
  <si>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</si>
  <si>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</si>
  <si>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</si>
  <si>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</si>
  <si>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</si>
  <si>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</si>
  <si>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</si>
  <si>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</si>
  <si>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</si>
  <si>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</si>
  <si>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</si>
  <si>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</si>
  <si>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</si>
  <si>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</si>
  <si>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</si>
  <si>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</si>
  <si>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</si>
  <si>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</si>
  <si>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</si>
  <si>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</si>
  <si>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</si>
  <si>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</si>
  <si>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</si>
  <si>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</si>
  <si>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</si>
  <si>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</si>
  <si>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</si>
  <si>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</si>
  <si>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</si>
  <si>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</si>
  <si>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</si>
  <si>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</si>
  <si>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</si>
  <si>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</si>
  <si>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</si>
  <si>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</si>
  <si>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</si>
  <si>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</si>
  <si>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</si>
  <si>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</si>
  <si>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</si>
  <si>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</si>
  <si>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</si>
  <si>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</si>
  <si>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</si>
  <si>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</si>
  <si>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</si>
  <si>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</si>
  <si>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</si>
  <si>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</si>
  <si>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</si>
  <si>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</si>
  <si>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</si>
  <si>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</si>
  <si>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</si>
  <si>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</si>
  <si>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</si>
  <si>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</si>
  <si>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</si>
  <si>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</si>
  <si>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</si>
  <si>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</si>
  <si>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</si>
  <si>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</si>
  <si>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</si>
  <si>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</si>
  <si>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</si>
  <si>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</si>
  <si>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</si>
  <si>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</si>
  <si>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</si>
  <si>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</si>
  <si>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</si>
  <si>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</si>
  <si>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</si>
  <si>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</si>
  <si>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</si>
  <si>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</si>
  <si>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</si>
  <si>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</si>
  <si>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</si>
  <si>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</si>
  <si>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</si>
  <si>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</si>
  <si>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</si>
  <si>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</si>
  <si>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</si>
  <si>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</si>
  <si>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</si>
  <si>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</si>
  <si>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</si>
  <si>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</si>
  <si>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</si>
  <si>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</si>
  <si>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</si>
  <si>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</si>
  <si>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</si>
  <si>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</si>
  <si>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</si>
  <si>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</si>
  <si>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</si>
  <si>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</si>
  <si>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</si>
  <si>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</si>
  <si>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</si>
  <si>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</si>
  <si>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</si>
  <si>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</si>
  <si>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</si>
  <si>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</si>
  <si>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</si>
  <si>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</si>
  <si>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</si>
  <si>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</si>
  <si>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</si>
  <si>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</si>
  <si>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</si>
  <si>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</si>
  <si>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</si>
  <si>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</si>
  <si>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</si>
  <si>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</si>
  <si>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</si>
  <si>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</si>
  <si>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</si>
  <si>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</si>
  <si>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</si>
  <si>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</si>
  <si>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</si>
  <si>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</si>
  <si>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</si>
  <si>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</si>
  <si>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</si>
  <si>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</si>
  <si>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</si>
  <si>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</si>
  <si>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</si>
  <si>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</si>
  <si>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</si>
  <si>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</si>
  <si>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</si>
  <si>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</si>
  <si>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</si>
  <si>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</si>
  <si>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</si>
  <si>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</si>
  <si>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</si>
  <si>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</si>
  <si>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</si>
  <si>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</si>
  <si>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</si>
  <si>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</si>
  <si>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</si>
  <si>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</si>
  <si>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</si>
  <si>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</si>
  <si>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</si>
  <si>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</si>
  <si>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</si>
  <si>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</si>
  <si>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</si>
  <si>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</si>
  <si>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</si>
  <si>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</si>
  <si>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</si>
  <si>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</si>
  <si>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</si>
  <si>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</si>
  <si>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</si>
  <si>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</si>
  <si>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</si>
  <si>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</si>
  <si>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</si>
  <si>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</si>
  <si>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</si>
  <si>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</si>
  <si>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</si>
  <si>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</si>
  <si>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</si>
  <si>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</si>
  <si>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</si>
  <si>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</si>
  <si>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</si>
  <si>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</si>
  <si>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</si>
  <si>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</si>
  <si>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</si>
  <si>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</si>
  <si>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</si>
  <si>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</si>
  <si>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</si>
  <si>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</si>
  <si>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</si>
  <si>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</si>
  <si>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</si>
  <si>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</si>
  <si>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</si>
  <si>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</si>
  <si>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</si>
  <si>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</si>
  <si>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</si>
  <si>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</si>
  <si>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</si>
  <si>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</si>
  <si>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</si>
  <si>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</si>
  <si>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</si>
  <si>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</si>
  <si>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</si>
  <si>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</si>
  <si>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</si>
  <si>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</si>
  <si>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</si>
  <si>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</si>
  <si>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</si>
  <si>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</si>
  <si>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</si>
  <si>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</si>
  <si>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</si>
  <si>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</si>
  <si>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</si>
  <si>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</si>
  <si>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</si>
  <si>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</si>
  <si>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</si>
  <si>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</si>
  <si>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</si>
  <si>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</si>
  <si>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</si>
  <si>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</si>
  <si>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</si>
  <si>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</si>
  <si>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</si>
  <si>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</si>
  <si>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</si>
  <si>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</si>
  <si>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</si>
  <si>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</si>
  <si>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</si>
  <si>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</si>
  <si>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</si>
  <si>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</si>
  <si>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</si>
  <si>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</si>
  <si>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</si>
  <si>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</si>
  <si>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</si>
  <si>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</si>
  <si>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</si>
  <si>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</si>
  <si>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</si>
  <si>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</si>
  <si>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</si>
  <si>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</si>
  <si>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</si>
  <si>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</si>
  <si>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</si>
  <si>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</si>
  <si>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</si>
  <si>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</si>
  <si>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</si>
  <si>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</si>
  <si>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</si>
  <si>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</si>
  <si>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</si>
  <si>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</si>
  <si>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</si>
  <si>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</si>
  <si>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</si>
  <si>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</si>
  <si>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</si>
  <si>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</si>
  <si>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</si>
  <si>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</si>
  <si>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</si>
  <si>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</si>
  <si>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</si>
  <si>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</si>
  <si>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</si>
  <si>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</si>
  <si>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</si>
  <si>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</si>
  <si>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</si>
  <si>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</si>
  <si>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</si>
  <si>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</si>
  <si>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</si>
  <si>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</si>
  <si>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</si>
  <si>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</si>
  <si>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</si>
  <si>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</si>
  <si>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</si>
  <si>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</si>
  <si>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</si>
  <si>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</si>
  <si>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</si>
  <si>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</si>
  <si>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</si>
  <si>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</si>
  <si>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</si>
  <si>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</si>
  <si>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</si>
  <si>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</si>
  <si>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</si>
  <si>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</si>
  <si>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</si>
  <si>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</si>
  <si>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</si>
  <si>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</si>
  <si>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</si>
  <si>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</si>
  <si>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</si>
  <si>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</si>
  <si>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</si>
  <si>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</si>
  <si>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</si>
  <si>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</si>
  <si>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</si>
  <si>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</si>
  <si>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</si>
  <si>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</si>
  <si>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</si>
  <si>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</si>
  <si>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</si>
  <si>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</si>
  <si>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</si>
  <si>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</si>
  <si>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</si>
  <si>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</si>
  <si>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</si>
  <si>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</si>
  <si>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</si>
  <si>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</si>
  <si>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</si>
  <si>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</si>
  <si>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</si>
  <si>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</si>
  <si>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</si>
  <si>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</si>
  <si>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</si>
  <si>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</si>
  <si>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</si>
  <si>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</si>
  <si>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</si>
  <si>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</si>
  <si>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</si>
  <si>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</si>
  <si>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</si>
  <si>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</si>
  <si>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</si>
  <si>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</si>
  <si>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</si>
  <si>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</si>
  <si>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</si>
  <si>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</si>
  <si>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</si>
  <si>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</si>
  <si>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</si>
  <si>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</si>
  <si>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</si>
  <si>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</si>
  <si>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</si>
  <si>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</si>
  <si>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</si>
  <si>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</si>
  <si>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</si>
  <si>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</si>
  <si>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</si>
  <si>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</si>
  <si>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</si>
  <si>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</si>
  <si>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</si>
  <si>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</si>
  <si>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</si>
  <si>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</si>
  <si>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</si>
  <si>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</si>
  <si>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</si>
  <si>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</si>
  <si>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</si>
  <si>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</si>
  <si>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</si>
  <si>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</si>
  <si>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</si>
  <si>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</si>
  <si>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</si>
  <si>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</si>
  <si>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</si>
  <si>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</si>
  <si>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</si>
  <si>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</si>
  <si>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</si>
  <si>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</si>
  <si>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</si>
  <si>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</si>
  <si>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</si>
  <si>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</si>
  <si>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</si>
  <si>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</si>
  <si>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</si>
  <si>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</si>
  <si>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</si>
  <si>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</si>
  <si>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</si>
  <si>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</si>
  <si>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</si>
  <si>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</si>
  <si>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</si>
  <si>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</si>
  <si>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</si>
  <si>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</si>
  <si>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</si>
  <si>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</si>
  <si>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</si>
  <si>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</si>
  <si>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</si>
  <si>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</si>
  <si>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</si>
  <si>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</si>
  <si>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</si>
  <si>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</si>
  <si>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</si>
  <si>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</si>
  <si>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</si>
  <si>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</si>
  <si>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</si>
  <si>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</si>
  <si>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</si>
  <si>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</si>
  <si>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</si>
  <si>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</si>
  <si>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</si>
  <si>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</si>
  <si>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</si>
  <si>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</si>
  <si>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</si>
  <si>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</si>
  <si>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</si>
  <si>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</si>
  <si>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</si>
  <si>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</si>
  <si>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</si>
  <si>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</si>
  <si>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</si>
  <si>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</si>
  <si>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</si>
  <si>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</si>
  <si>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</si>
  <si>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</si>
  <si>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</si>
  <si>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</si>
  <si>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</si>
  <si>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</si>
  <si>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</si>
  <si>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</si>
  <si>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</si>
  <si>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</si>
  <si>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</si>
  <si>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</si>
  <si>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</si>
  <si>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</si>
  <si>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</si>
  <si>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</si>
  <si>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</si>
  <si>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</si>
  <si>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</si>
  <si>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</si>
  <si>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</si>
  <si>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</si>
  <si>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</si>
  <si>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</si>
  <si>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</si>
  <si>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</si>
  <si>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</si>
  <si>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</si>
  <si>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</si>
  <si>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</si>
  <si>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</si>
  <si>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</si>
  <si>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</si>
  <si>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</si>
  <si>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</si>
  <si>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</si>
  <si>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</si>
  <si>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</si>
  <si>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</si>
  <si>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</si>
  <si>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</si>
  <si>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</si>
  <si>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</si>
  <si>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</si>
  <si>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</si>
  <si>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</si>
  <si>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</si>
  <si>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</si>
  <si>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</si>
  <si>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</si>
  <si>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</si>
  <si>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</si>
  <si>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</si>
  <si>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</si>
  <si>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</si>
  <si>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</si>
  <si>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</si>
  <si>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</si>
  <si>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</si>
  <si>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</si>
  <si>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</si>
  <si>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</si>
  <si>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</si>
  <si>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</si>
  <si>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</si>
  <si>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</si>
  <si>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</si>
  <si>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</si>
  <si>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</si>
  <si>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</si>
  <si>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</si>
  <si>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</si>
  <si>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</si>
  <si>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</si>
  <si>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</si>
  <si>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</si>
  <si>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</si>
  <si>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</si>
  <si>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</si>
  <si>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</si>
  <si>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</si>
  <si>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</si>
  <si>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</si>
  <si>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</si>
  <si>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</si>
  <si>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</si>
  <si>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</si>
  <si>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</si>
  <si>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</si>
  <si>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</si>
  <si>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</si>
  <si>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</si>
  <si>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</si>
  <si>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</si>
  <si>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</si>
  <si>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</si>
  <si>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</si>
  <si>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</si>
  <si>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</si>
  <si>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</si>
  <si>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</si>
  <si>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</si>
  <si>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</si>
  <si>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</si>
  <si>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</si>
  <si>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</si>
  <si>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</si>
  <si>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</si>
  <si>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</si>
  <si>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</si>
  <si>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</si>
  <si>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</si>
  <si>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</si>
  <si>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</si>
  <si>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</si>
  <si>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</si>
  <si>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</si>
  <si>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</si>
  <si>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</si>
  <si>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</si>
  <si>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</si>
  <si>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</si>
  <si>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</si>
  <si>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</si>
  <si>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</si>
  <si>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</si>
  <si>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</si>
  <si>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</si>
  <si>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</si>
  <si>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</si>
  <si>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</si>
  <si>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</si>
  <si>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</si>
  <si>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</si>
  <si>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</si>
  <si>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</si>
  <si>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</si>
  <si>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</si>
  <si>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</si>
  <si>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</si>
  <si>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</si>
  <si>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</si>
  <si>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</si>
  <si>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</si>
  <si>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</si>
  <si>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</si>
  <si>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</si>
  <si>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</si>
  <si>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</si>
  <si>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</si>
  <si>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</si>
  <si>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</si>
  <si>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</si>
  <si>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</si>
  <si>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</si>
  <si>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</si>
  <si>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</si>
  <si>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</si>
  <si>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</si>
  <si>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</si>
  <si>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</si>
  <si>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</si>
  <si>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</si>
  <si>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</si>
  <si>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</si>
  <si>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</si>
  <si>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</si>
  <si>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</si>
  <si>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</si>
  <si>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</si>
  <si>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</si>
  <si>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</si>
  <si>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</si>
  <si>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</si>
  <si>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</si>
  <si>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</si>
  <si>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</si>
  <si>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</si>
  <si>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</si>
  <si>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</si>
  <si>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</si>
  <si>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</si>
  <si>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</si>
  <si>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</si>
  <si>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</si>
  <si>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</si>
  <si>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</si>
  <si>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</si>
  <si>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</si>
  <si>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</si>
  <si>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</si>
  <si>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</si>
  <si>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</si>
  <si>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</si>
  <si>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</si>
  <si>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</si>
  <si>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</si>
  <si>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</si>
  <si>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</si>
  <si>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</si>
  <si>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</si>
  <si>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</si>
  <si>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</si>
  <si>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</si>
  <si>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</si>
  <si>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</si>
  <si>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</si>
  <si>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</si>
  <si>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</si>
  <si>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</si>
  <si>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</si>
  <si>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</si>
  <si>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</si>
  <si>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</si>
  <si>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</si>
  <si>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</si>
  <si>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</si>
  <si>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</si>
  <si>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</si>
  <si>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</si>
  <si>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</si>
  <si>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</si>
  <si>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</si>
  <si>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</si>
  <si>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</si>
  <si>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</si>
  <si>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</si>
  <si>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</si>
  <si>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</si>
  <si>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</si>
  <si>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</si>
  <si>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</si>
  <si>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</si>
  <si>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</si>
  <si>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</si>
  <si>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</si>
  <si>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</si>
  <si>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</si>
  <si>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</si>
  <si>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</si>
  <si>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</si>
  <si>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</si>
  <si>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</si>
  <si>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</si>
  <si>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</si>
  <si>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</si>
  <si>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</si>
  <si>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</si>
  <si>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</si>
  <si>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</si>
  <si>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</si>
  <si>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</si>
  <si>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</si>
  <si>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</si>
  <si>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</si>
  <si>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</si>
  <si>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</si>
  <si>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</si>
  <si>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</si>
  <si>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</si>
  <si>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</si>
  <si>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</si>
  <si>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</si>
  <si>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</si>
  <si>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</si>
  <si>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</si>
  <si>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</si>
  <si>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</si>
  <si>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</si>
  <si>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</si>
  <si>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</si>
  <si>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</si>
  <si>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</si>
  <si>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</si>
  <si>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</si>
  <si>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</si>
  <si>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</si>
  <si>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</si>
  <si>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</si>
  <si>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</si>
  <si>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</si>
  <si>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</si>
  <si>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</si>
  <si>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</si>
  <si>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</si>
  <si>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</si>
  <si>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</si>
  <si>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</si>
  <si>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</si>
  <si>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</si>
  <si>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</si>
  <si>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</si>
  <si>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</si>
  <si>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</si>
  <si>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</si>
  <si>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</si>
  <si>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</si>
  <si>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</si>
  <si>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</si>
  <si>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</si>
  <si>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</si>
  <si>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</si>
  <si>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</si>
  <si>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</si>
  <si>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</si>
  <si>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</si>
  <si>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</si>
  <si>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</si>
  <si>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</si>
  <si>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</si>
  <si>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</si>
  <si>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</si>
  <si>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</si>
  <si>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</si>
  <si>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</si>
  <si>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</si>
  <si>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</si>
  <si>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</si>
  <si>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</si>
  <si>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</si>
  <si>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</si>
  <si>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</si>
  <si>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</si>
  <si>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</si>
  <si>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</si>
  <si>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</si>
  <si>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</si>
  <si>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</si>
  <si>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</si>
  <si>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</si>
  <si>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</si>
  <si>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</si>
  <si>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</si>
  <si>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</si>
  <si>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</si>
  <si>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</si>
  <si>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</si>
  <si>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</si>
  <si>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</si>
  <si>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</si>
  <si>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</si>
  <si>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</si>
  <si>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</si>
  <si>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</si>
  <si>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</si>
  <si>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</si>
  <si>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</si>
  <si>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</si>
  <si>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</si>
  <si>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</si>
  <si>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</si>
  <si>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</si>
  <si>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</si>
  <si>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</si>
  <si>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</si>
  <si>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</si>
  <si>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</si>
  <si>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</si>
  <si>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</si>
  <si>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</si>
  <si>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</si>
  <si>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</si>
  <si>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</si>
  <si>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</si>
  <si>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</si>
  <si>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</si>
  <si>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</si>
  <si>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</si>
  <si>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</si>
  <si>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</si>
  <si>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</si>
  <si>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</si>
  <si>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</si>
  <si>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</si>
  <si>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</si>
  <si>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</si>
  <si>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</si>
  <si>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</si>
  <si>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</si>
  <si>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</si>
  <si>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</si>
  <si>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</si>
  <si>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</si>
  <si>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</si>
  <si>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</si>
  <si>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</si>
  <si>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</si>
  <si>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</si>
  <si>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</si>
  <si>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</si>
  <si>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</si>
  <si>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</si>
  <si>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</si>
  <si>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</si>
  <si>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</si>
  <si>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</si>
  <si>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</si>
  <si>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</si>
  <si>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</si>
  <si>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</si>
  <si>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</si>
  <si>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</si>
  <si>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</si>
  <si>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</si>
  <si>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</si>
  <si>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</si>
  <si>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</si>
  <si>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</si>
  <si>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</si>
  <si>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</si>
  <si>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</si>
  <si>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</si>
  <si>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</si>
  <si>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</si>
  <si>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</si>
  <si>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</si>
  <si>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</si>
  <si>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</si>
  <si>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</si>
  <si>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</si>
  <si>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</si>
  <si>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</si>
  <si>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</si>
  <si>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</si>
  <si>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</si>
  <si>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</si>
  <si>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</si>
  <si>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</si>
  <si>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</si>
  <si>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</si>
  <si>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</si>
  <si>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</si>
  <si>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</si>
  <si>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</si>
  <si>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</si>
  <si>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</si>
  <si>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</si>
  <si>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</si>
  <si>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</si>
  <si>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</si>
  <si>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</si>
  <si>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</si>
  <si>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</si>
  <si>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</si>
  <si>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</si>
  <si>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</si>
  <si>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</si>
  <si>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</si>
  <si>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</si>
  <si>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</si>
  <si>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</si>
  <si>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</si>
  <si>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</si>
  <si>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</si>
  <si>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</si>
  <si>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</si>
  <si>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</si>
  <si>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</si>
  <si>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</si>
  <si>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</si>
  <si>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</si>
  <si>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</si>
  <si>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</si>
  <si>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</si>
  <si>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</si>
  <si>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</si>
  <si>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</si>
  <si>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</si>
  <si>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</si>
  <si>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</si>
  <si>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</si>
  <si>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</si>
  <si>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</si>
  <si>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</si>
  <si>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</si>
  <si>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</si>
  <si>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</si>
  <si>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</si>
  <si>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</si>
  <si>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</si>
  <si>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</si>
  <si>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</si>
  <si>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</si>
  <si>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</si>
  <si>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</si>
  <si>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</si>
  <si>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</si>
  <si>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</si>
  <si>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</si>
  <si>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</si>
  <si>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</si>
  <si>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</si>
  <si>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</si>
  <si>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</si>
  <si>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</si>
  <si>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</si>
  <si>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</si>
  <si>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</si>
  <si>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</si>
  <si>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</si>
  <si>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</si>
  <si>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</si>
  <si>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</si>
  <si>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</si>
  <si>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</si>
  <si>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</si>
  <si>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</si>
  <si>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</si>
  <si>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</si>
  <si>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</si>
  <si>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</si>
  <si>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</si>
  <si>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</si>
  <si>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</si>
  <si>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</si>
  <si>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</si>
  <si>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</si>
  <si>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</si>
  <si>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</si>
  <si>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</si>
  <si>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</si>
  <si>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</si>
  <si>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</si>
  <si>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</si>
  <si>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</si>
  <si>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</si>
  <si>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</si>
  <si>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</si>
  <si>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</si>
  <si>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</si>
  <si>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</si>
  <si>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</si>
  <si>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</si>
  <si>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</si>
  <si>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</si>
  <si>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</si>
  <si>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</si>
  <si>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</si>
  <si>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</si>
  <si>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</si>
  <si>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</si>
  <si>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</si>
  <si>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</si>
  <si>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</si>
  <si>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</si>
  <si>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</si>
  <si>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</si>
  <si>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</si>
  <si>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</si>
  <si>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</si>
  <si>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</si>
  <si>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</si>
  <si>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</si>
  <si>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</si>
  <si>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</si>
  <si>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</si>
  <si>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</si>
  <si>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</si>
  <si>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</si>
  <si>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</si>
  <si>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</si>
  <si>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</si>
  <si>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</si>
  <si>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</si>
  <si>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</si>
  <si>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</si>
  <si>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</si>
  <si>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</si>
  <si>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</si>
  <si>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</si>
  <si>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</si>
  <si>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</si>
  <si>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</si>
  <si>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</si>
  <si>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</si>
  <si>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</si>
  <si>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</si>
  <si>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</si>
  <si>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</si>
  <si>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</si>
  <si>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</si>
  <si>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</si>
  <si>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</si>
  <si>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</si>
  <si>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</si>
  <si>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</si>
  <si>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</si>
  <si>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</si>
  <si>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</si>
  <si>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</si>
  <si>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</si>
  <si>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</si>
  <si>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</si>
  <si>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</si>
  <si>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</si>
  <si>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</si>
  <si>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</si>
  <si>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</si>
  <si>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</si>
  <si>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</si>
  <si>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</si>
  <si>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</si>
  <si>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</si>
  <si>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</si>
  <si>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</si>
  <si>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</si>
  <si>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</si>
  <si>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</si>
  <si>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</si>
  <si>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</si>
  <si>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</si>
  <si>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</si>
  <si>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</si>
  <si>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</si>
  <si>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</si>
  <si>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</si>
  <si>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</si>
  <si>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</si>
  <si>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</si>
  <si>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</si>
  <si>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</si>
  <si>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</si>
  <si>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</si>
  <si>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</si>
  <si>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</si>
  <si>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</si>
  <si>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</si>
  <si>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</si>
  <si>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</si>
  <si>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</si>
  <si>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</si>
  <si>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</si>
  <si>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</si>
  <si>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</si>
  <si>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</si>
  <si>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</si>
  <si>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</si>
  <si>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</si>
  <si>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</si>
  <si>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</si>
  <si>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</si>
  <si>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</si>
  <si>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</si>
  <si>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</si>
  <si>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</si>
  <si>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</si>
  <si>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</si>
  <si>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</si>
  <si>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</si>
  <si>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</si>
  <si>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</si>
  <si>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</si>
  <si>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</si>
  <si>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</si>
  <si>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</si>
  <si>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</si>
  <si>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</si>
  <si>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</si>
  <si>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</si>
  <si>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</si>
  <si>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</si>
  <si>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</si>
  <si>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</si>
  <si>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</si>
  <si>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</si>
  <si>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</si>
  <si>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</si>
  <si>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</si>
  <si>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</si>
  <si>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</si>
  <si>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</si>
  <si>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</si>
  <si>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</si>
  <si>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</si>
  <si>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</si>
  <si>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</si>
  <si>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</si>
  <si>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</si>
  <si>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</si>
  <si>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</si>
  <si>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</si>
  <si>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</si>
  <si>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</si>
  <si>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</si>
  <si>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</si>
  <si>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</si>
  <si>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</si>
  <si>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</si>
  <si>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</si>
  <si>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</si>
  <si>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</si>
  <si>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</si>
  <si>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</si>
  <si>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</si>
  <si>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</si>
  <si>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</si>
  <si>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</si>
  <si>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</si>
  <si>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</si>
  <si>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</si>
  <si>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</si>
  <si>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</si>
  <si>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</si>
  <si>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</si>
  <si>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</si>
  <si>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</si>
  <si>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</si>
  <si>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</si>
  <si>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</si>
  <si>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</si>
  <si>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</si>
  <si>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</si>
  <si>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</si>
  <si>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</si>
  <si>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</si>
  <si>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</si>
  <si>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</si>
  <si>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</si>
  <si>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</si>
  <si>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</si>
  <si>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</si>
  <si>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</si>
  <si>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</si>
  <si>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</si>
  <si>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</si>
  <si>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</si>
  <si>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</si>
  <si>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</si>
  <si>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</si>
  <si>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</si>
  <si>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</si>
  <si>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</si>
  <si>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</si>
  <si>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</si>
  <si>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</si>
  <si>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</si>
  <si>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</si>
  <si>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</si>
  <si>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</si>
  <si>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</si>
  <si>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</si>
  <si>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</si>
  <si>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</si>
  <si>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</si>
  <si>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</si>
  <si>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</si>
  <si>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</si>
  <si>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</si>
  <si>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</si>
  <si>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</si>
  <si>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</si>
  <si>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</si>
  <si>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</si>
  <si>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</si>
  <si>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</si>
  <si>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</si>
  <si>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</si>
  <si>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</si>
  <si>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</si>
  <si>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</si>
  <si>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</si>
  <si>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</si>
  <si>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</si>
  <si>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</si>
  <si>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</si>
  <si>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</si>
  <si>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</si>
  <si>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</si>
  <si>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</si>
  <si>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</si>
  <si>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</si>
  <si>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</si>
  <si>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</si>
  <si>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</si>
  <si>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</si>
  <si>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</si>
  <si>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</si>
  <si>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</si>
  <si>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</si>
  <si>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</si>
  <si>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</si>
  <si>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</si>
  <si>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</si>
  <si>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</si>
  <si>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</si>
  <si>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</si>
  <si>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</si>
  <si>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</si>
  <si>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</si>
  <si>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</si>
  <si>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</si>
  <si>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</si>
  <si>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</si>
  <si>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</si>
  <si>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</si>
  <si>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</si>
  <si>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</si>
  <si>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</si>
  <si>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</si>
  <si>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</si>
  <si>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</si>
  <si>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</si>
  <si>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</si>
  <si>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</si>
  <si>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</si>
  <si>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</si>
  <si>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</si>
  <si>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</si>
  <si>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</si>
  <si>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</si>
  <si>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</si>
  <si>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</si>
  <si>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</si>
  <si>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</si>
  <si>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</si>
  <si>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</si>
  <si>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</si>
  <si>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</si>
  <si>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</si>
  <si>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</si>
  <si>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</si>
  <si>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</si>
  <si>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</si>
  <si>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</si>
  <si>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</si>
  <si>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</si>
  <si>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</si>
  <si>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</si>
  <si>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</si>
  <si>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</si>
  <si>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</si>
  <si>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</si>
  <si>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</si>
  <si>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</si>
  <si>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</si>
  <si>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</si>
  <si>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</si>
  <si>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</si>
  <si>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</si>
  <si>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</si>
  <si>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</si>
  <si>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</si>
  <si>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</si>
  <si>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</si>
  <si>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</si>
  <si>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</si>
  <si>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</si>
  <si>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</si>
  <si>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</si>
  <si>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</si>
  <si>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</si>
  <si>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</si>
  <si>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</si>
  <si>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</si>
  <si>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</si>
  <si>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</si>
  <si>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</si>
  <si>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</si>
  <si>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</si>
  <si>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</si>
  <si>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</si>
  <si>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</si>
  <si>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</si>
  <si>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</si>
  <si>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</si>
  <si>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</si>
  <si>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</si>
  <si>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</si>
  <si>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</si>
  <si>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</si>
  <si>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</si>
  <si>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</si>
  <si>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</si>
  <si>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</si>
  <si>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</si>
  <si>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</si>
  <si>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</si>
  <si>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</si>
  <si>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</si>
  <si>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</si>
  <si>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</si>
  <si>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</si>
  <si>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</si>
  <si>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</si>
  <si>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</si>
  <si>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</si>
  <si>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</si>
  <si>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</si>
  <si>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</si>
  <si>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</si>
  <si>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</si>
  <si>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</si>
  <si>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</si>
  <si>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</si>
  <si>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</si>
  <si>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</si>
  <si>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</si>
  <si>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</si>
  <si>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</si>
  <si>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</si>
  <si>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</si>
  <si>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</si>
  <si>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</si>
  <si>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</si>
  <si>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</si>
  <si>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</si>
  <si>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</si>
  <si>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</si>
  <si>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</si>
  <si>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</si>
  <si>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</si>
  <si>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</si>
  <si>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</si>
  <si>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</si>
  <si>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</si>
  <si>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</si>
  <si>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</si>
  <si>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</si>
  <si>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</si>
  <si>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</si>
  <si>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</si>
  <si>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</si>
  <si>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</si>
  <si>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</si>
  <si>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</si>
  <si>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</si>
  <si>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</si>
  <si>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</si>
  <si>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</si>
  <si>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</si>
  <si>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</si>
  <si>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</si>
  <si>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</si>
  <si>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</si>
  <si>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</si>
  <si>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</si>
  <si>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</si>
  <si>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</si>
  <si>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</si>
  <si>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</si>
  <si>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</si>
  <si>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</si>
  <si>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</si>
  <si>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</si>
  <si>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</si>
  <si>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</si>
  <si>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</si>
  <si>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</si>
  <si>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</si>
  <si>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</si>
  <si>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</si>
  <si>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</si>
  <si>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</si>
  <si>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</si>
  <si>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</si>
  <si>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</si>
  <si>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</si>
  <si>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</si>
  <si>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</si>
  <si>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</si>
  <si>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</si>
  <si>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</si>
  <si>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</si>
  <si>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</si>
  <si>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</si>
  <si>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</si>
  <si>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</si>
  <si>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</si>
  <si>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</si>
  <si>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</si>
  <si>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</si>
  <si>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</si>
  <si>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</si>
  <si>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</si>
  <si>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</si>
  <si>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</si>
  <si>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</si>
  <si>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</si>
  <si>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</si>
  <si>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</si>
  <si>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</si>
  <si>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</si>
  <si>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</si>
  <si>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</si>
  <si>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</si>
  <si>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</si>
  <si>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</si>
  <si>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</si>
  <si>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</si>
  <si>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</si>
  <si>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</si>
  <si>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</si>
  <si>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</si>
  <si>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</si>
  <si>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</si>
  <si>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</si>
  <si>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</si>
  <si>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</si>
  <si>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</si>
  <si>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</si>
  <si>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</si>
  <si>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</si>
  <si>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</si>
  <si>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</si>
  <si>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</si>
  <si>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</si>
  <si>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</si>
  <si>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</si>
  <si>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</si>
  <si>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</si>
  <si>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</si>
  <si>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</si>
  <si>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</si>
  <si>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</si>
  <si>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</si>
  <si>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</si>
  <si>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</si>
  <si>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</si>
  <si>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</si>
  <si>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</si>
  <si>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</si>
  <si>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</si>
  <si>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</si>
  <si>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</si>
  <si>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</si>
  <si>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</si>
  <si>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</si>
  <si>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</si>
  <si>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</si>
  <si>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</si>
  <si>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</si>
  <si>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</si>
  <si>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</si>
  <si>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</si>
  <si>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</si>
  <si>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</si>
  <si>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</si>
  <si>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</si>
  <si>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</si>
  <si>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</si>
  <si>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</si>
  <si>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</si>
  <si>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</si>
  <si>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</si>
  <si>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</si>
  <si>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</si>
  <si>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</si>
  <si>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</si>
  <si>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</si>
  <si>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</si>
  <si>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</si>
  <si>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</si>
  <si>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</si>
  <si>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</si>
  <si>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</si>
  <si>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</si>
  <si>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</si>
  <si>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</si>
  <si>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</si>
  <si>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</si>
  <si>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</si>
  <si>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</si>
  <si>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</si>
  <si>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</si>
  <si>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</si>
  <si>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</si>
  <si>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</si>
  <si>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</si>
  <si>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</si>
  <si>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</si>
  <si>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</si>
  <si>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</si>
  <si>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</si>
  <si>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</si>
  <si>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</si>
  <si>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</si>
  <si>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</si>
  <si>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</si>
  <si>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</si>
  <si>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</si>
  <si>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</si>
  <si>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</si>
  <si>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</si>
  <si>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</si>
  <si>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</si>
  <si>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</si>
  <si>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</si>
  <si>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</si>
  <si>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</si>
  <si>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</si>
  <si>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</si>
  <si>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</si>
  <si>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</si>
  <si>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</si>
  <si>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</si>
  <si>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</si>
  <si>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</si>
  <si>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</si>
  <si>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</si>
  <si>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</si>
  <si>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</si>
  <si>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</si>
  <si>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</si>
  <si>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</si>
  <si>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</si>
  <si>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</si>
  <si>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</si>
  <si>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</si>
  <si>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</si>
  <si>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</si>
  <si>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</si>
  <si>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</si>
  <si>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</si>
  <si>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</si>
  <si>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</si>
  <si>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</si>
  <si>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</si>
  <si>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</si>
  <si>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</si>
  <si>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</si>
  <si>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</si>
  <si>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</si>
  <si>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</si>
  <si>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</si>
  <si>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</si>
  <si>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</si>
  <si>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</si>
  <si>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</si>
  <si>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</si>
  <si>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</si>
  <si>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</si>
  <si>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</si>
  <si>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</si>
  <si>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</si>
  <si>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</si>
  <si>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</si>
  <si>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</si>
  <si>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</si>
  <si>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</si>
  <si>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</si>
  <si>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</si>
  <si>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</si>
  <si>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</si>
  <si>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</si>
  <si>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</si>
  <si>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</si>
  <si>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</si>
  <si>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</si>
  <si>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</si>
  <si>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</si>
  <si>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</si>
  <si>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</si>
  <si>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</si>
  <si>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</si>
  <si>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</si>
  <si>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</si>
  <si>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</si>
  <si>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</si>
  <si>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</si>
  <si>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</si>
  <si>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</si>
  <si>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</si>
  <si>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</si>
  <si>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</si>
  <si>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</si>
  <si>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</si>
  <si>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</si>
  <si>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</si>
  <si>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</si>
  <si>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</si>
  <si>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</si>
  <si>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</si>
  <si>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</si>
  <si>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</si>
  <si>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</si>
  <si>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</si>
  <si>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</si>
  <si>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</si>
  <si>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</si>
  <si>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</si>
  <si>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</si>
  <si>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</si>
  <si>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</si>
  <si>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</si>
  <si>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</si>
  <si>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</si>
  <si>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</si>
  <si>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</si>
  <si>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</si>
  <si>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</si>
  <si>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</si>
  <si>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</si>
  <si>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</si>
  <si>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</si>
  <si>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</si>
  <si>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</si>
  <si>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</si>
  <si>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</si>
  <si>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</si>
  <si>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</si>
  <si>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</si>
  <si>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</si>
  <si>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</si>
  <si>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</si>
  <si>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</si>
  <si>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</si>
  <si>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</si>
  <si>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</si>
  <si>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</si>
  <si>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</si>
  <si>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</si>
  <si>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</si>
  <si>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</si>
  <si>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</si>
  <si>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</si>
  <si>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</si>
  <si>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</si>
  <si>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</si>
  <si>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</si>
  <si>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</si>
  <si>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</si>
  <si>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</si>
  <si>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</si>
  <si>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</si>
  <si>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</si>
  <si>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</si>
  <si>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</si>
  <si>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</si>
  <si>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</si>
  <si>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</si>
  <si>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</si>
  <si>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</si>
  <si>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</si>
  <si>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</si>
  <si>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</si>
  <si>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</si>
  <si>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</si>
  <si>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</si>
  <si>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</si>
  <si>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</si>
  <si>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</si>
  <si>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</si>
  <si>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</si>
  <si>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</si>
  <si>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</si>
  <si>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</si>
  <si>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</si>
  <si>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</si>
  <si>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</si>
  <si>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</si>
  <si>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</si>
  <si>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</si>
  <si>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</si>
  <si>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</si>
  <si>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</si>
  <si>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</si>
  <si>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</si>
  <si>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</si>
  <si>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</si>
  <si>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</si>
  <si>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</si>
  <si>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</si>
  <si>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</si>
  <si>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</si>
  <si>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</si>
  <si>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</si>
  <si>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</si>
  <si>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</si>
  <si>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</si>
  <si>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</si>
  <si>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</si>
  <si>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</si>
  <si>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</si>
  <si>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</si>
  <si>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</si>
  <si>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</si>
  <si>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</si>
  <si>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</si>
  <si>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</si>
  <si>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</si>
  <si>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</si>
  <si>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</si>
  <si>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</si>
  <si>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</si>
  <si>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</si>
  <si>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</si>
  <si>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</si>
  <si>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</si>
  <si>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</si>
  <si>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</si>
  <si>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</si>
  <si>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</si>
  <si>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</si>
  <si>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</si>
  <si>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</si>
  <si>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</si>
  <si>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</si>
  <si>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</si>
  <si>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</si>
  <si>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</si>
  <si>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</si>
  <si>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</si>
  <si>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</si>
  <si>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</si>
  <si>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</si>
  <si>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</si>
  <si>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</si>
  <si>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</si>
  <si>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</si>
  <si>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</si>
  <si>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</si>
  <si>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</si>
  <si>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</si>
  <si>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</si>
  <si>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</si>
  <si>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</si>
  <si>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</si>
  <si>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</si>
  <si>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</si>
  <si>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</si>
  <si>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</si>
  <si>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</si>
  <si>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</si>
  <si>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</si>
  <si>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</si>
  <si>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</si>
  <si>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</si>
  <si>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</si>
  <si>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</si>
  <si>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</si>
  <si>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</si>
  <si>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</si>
  <si>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</si>
  <si>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</si>
  <si>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</si>
  <si>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</si>
  <si>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</si>
  <si>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</si>
  <si>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</si>
  <si>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</si>
  <si>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</si>
  <si>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</si>
  <si>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</si>
  <si>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</si>
  <si>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</si>
  <si>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</si>
  <si>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</si>
  <si>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</si>
  <si>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</si>
  <si>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</si>
  <si>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</si>
  <si>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</si>
  <si>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</si>
  <si>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</si>
  <si>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</si>
  <si>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</si>
  <si>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</si>
  <si>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</si>
  <si>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</si>
  <si>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</si>
  <si>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</si>
  <si>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</si>
  <si>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</si>
  <si>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</si>
  <si>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</si>
  <si>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</si>
  <si>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</si>
  <si>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</si>
  <si>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</si>
  <si>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</si>
  <si>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</si>
  <si>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</si>
  <si>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</si>
  <si>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</si>
  <si>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</si>
  <si>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</si>
  <si>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</si>
  <si>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</si>
  <si>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</si>
  <si>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</si>
  <si>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</si>
  <si>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</si>
  <si>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</si>
  <si>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</si>
  <si>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</si>
  <si>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</si>
  <si>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</si>
  <si>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</si>
  <si>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</si>
  <si>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</si>
  <si>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</si>
  <si>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</si>
  <si>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</si>
  <si>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</si>
  <si>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</si>
  <si>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</si>
  <si>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</si>
  <si>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</si>
  <si>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</si>
  <si>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</si>
  <si>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</si>
  <si>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</si>
  <si>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</si>
  <si>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</si>
  <si>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</si>
  <si>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</si>
  <si>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</si>
  <si>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</si>
  <si>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</si>
  <si>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</si>
  <si>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</si>
  <si>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</si>
  <si>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</si>
  <si>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</si>
  <si>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</si>
  <si>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</si>
  <si>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</si>
  <si>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</si>
  <si>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</si>
  <si>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</si>
  <si>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</si>
  <si>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</si>
  <si>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</si>
  <si>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</si>
  <si>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</si>
  <si>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</si>
  <si>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</si>
  <si>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</si>
  <si>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</si>
  <si>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</si>
  <si>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</si>
  <si>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</si>
  <si>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</si>
  <si>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</si>
  <si>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</si>
  <si>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</si>
  <si>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</si>
  <si>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</si>
  <si>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</si>
  <si>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</si>
  <si>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</si>
  <si>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</si>
  <si>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</si>
  <si>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</si>
  <si>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</si>
  <si>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</si>
  <si>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</si>
  <si>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</si>
  <si>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</si>
  <si>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</si>
  <si>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</si>
  <si>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</si>
  <si>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</si>
  <si>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</si>
  <si>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</si>
  <si>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</si>
  <si>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</si>
  <si>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</si>
  <si>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</si>
  <si>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</si>
  <si>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</si>
  <si>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</si>
  <si>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</si>
  <si>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</si>
  <si>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</si>
  <si>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</si>
  <si>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</si>
  <si>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</si>
  <si>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</si>
  <si>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</si>
  <si>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</si>
  <si>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</si>
  <si>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</si>
  <si>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</si>
  <si>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</si>
  <si>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</si>
  <si>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</si>
  <si>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</si>
  <si>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</si>
  <si>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</si>
  <si>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</si>
  <si>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</si>
  <si>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</si>
  <si>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</si>
  <si>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</si>
  <si>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</si>
  <si>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</si>
  <si>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</si>
  <si>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</si>
  <si>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</si>
  <si>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</si>
  <si>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</si>
  <si>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</si>
  <si>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</si>
  <si>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</si>
  <si>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</si>
  <si>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</si>
  <si>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</si>
  <si>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</si>
  <si>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</si>
  <si>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</si>
  <si>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</si>
  <si>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</si>
  <si>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</si>
  <si>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</si>
  <si>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</si>
  <si>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</si>
  <si>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</si>
  <si>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</si>
  <si>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</si>
  <si>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</si>
  <si>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</si>
  <si>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</si>
  <si>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</si>
  <si>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</si>
  <si>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</si>
  <si>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</si>
  <si>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</si>
  <si>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</si>
  <si>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</si>
  <si>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</si>
  <si>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</si>
  <si>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</si>
  <si>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</si>
  <si>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</si>
  <si>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</si>
  <si>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</si>
  <si>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</si>
  <si>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</si>
  <si>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</si>
  <si>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</si>
  <si>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</si>
  <si>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</si>
  <si>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</si>
  <si>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</si>
  <si>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</si>
  <si>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</si>
  <si>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</si>
  <si>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</si>
  <si>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</si>
  <si>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</si>
  <si>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</si>
  <si>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</si>
  <si>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</si>
  <si>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</si>
  <si>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</si>
  <si>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</si>
  <si>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</si>
  <si>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</si>
  <si>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</si>
  <si>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</si>
  <si>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</si>
  <si>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</si>
  <si>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</si>
  <si>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</si>
  <si>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</si>
  <si>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</si>
  <si>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</si>
  <si>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</si>
  <si>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</si>
  <si>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</si>
  <si>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</si>
  <si>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</si>
  <si>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</si>
  <si>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</si>
  <si>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</si>
  <si>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</si>
  <si>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</si>
  <si>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</si>
  <si>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</si>
  <si>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</si>
  <si>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</si>
  <si>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</si>
  <si>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</si>
  <si>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</si>
  <si>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</si>
  <si>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</si>
  <si>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</si>
  <si>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</si>
  <si>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</si>
  <si>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</si>
  <si>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</si>
  <si>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</si>
  <si>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</si>
  <si>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</si>
  <si>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</si>
  <si>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</si>
  <si>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</si>
  <si>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</si>
  <si>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</si>
  <si>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</si>
  <si>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</si>
  <si>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</si>
  <si>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</si>
  <si>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</si>
  <si>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</si>
  <si>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</si>
  <si>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</si>
  <si>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</si>
  <si>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</si>
  <si>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</si>
  <si>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</si>
  <si>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</si>
  <si>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</si>
  <si>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</si>
  <si>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</si>
  <si>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</si>
  <si>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</si>
  <si>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</si>
  <si>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</si>
  <si>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</si>
  <si>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</si>
  <si>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</si>
  <si>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</si>
  <si>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</si>
  <si>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</si>
  <si>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</si>
  <si>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</si>
  <si>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</si>
  <si>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</si>
  <si>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</si>
  <si>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</si>
  <si>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</si>
  <si>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</si>
  <si>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</si>
  <si>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</si>
  <si>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</si>
  <si>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</si>
  <si>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</si>
  <si>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</si>
  <si>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</si>
  <si>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</si>
  <si>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</si>
  <si>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</si>
  <si>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</si>
  <si>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</si>
  <si>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</si>
  <si>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</si>
  <si>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</si>
  <si>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</si>
  <si>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</si>
  <si>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</si>
  <si>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</si>
  <si>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</si>
  <si>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</si>
  <si>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</si>
  <si>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</si>
  <si>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</si>
  <si>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</si>
  <si>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</si>
  <si>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</si>
  <si>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</si>
  <si>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</si>
  <si>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</si>
  <si>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</si>
  <si>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</si>
  <si>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</si>
  <si>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</si>
  <si>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</si>
  <si>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</si>
  <si>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</si>
  <si>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</si>
  <si>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</si>
  <si>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</si>
  <si>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</si>
  <si>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</si>
  <si>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</si>
  <si>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</si>
  <si>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</si>
  <si>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</si>
  <si>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</si>
  <si>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</si>
  <si>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</si>
  <si>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</si>
  <si>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</si>
  <si>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</si>
  <si>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</si>
  <si>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</si>
  <si>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</si>
  <si>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</si>
  <si>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</si>
  <si>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</si>
  <si>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</si>
  <si>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</si>
  <si>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</si>
  <si>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</si>
  <si>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</si>
  <si>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</si>
  <si>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</si>
  <si>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</si>
  <si>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</si>
  <si>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</si>
  <si>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</si>
  <si>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</si>
  <si>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</si>
  <si>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</si>
  <si>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</si>
  <si>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</si>
  <si>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</si>
  <si>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</si>
  <si>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</si>
  <si>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</si>
  <si>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</si>
  <si>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</si>
  <si>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</si>
  <si>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</si>
  <si>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</si>
  <si>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</si>
  <si>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</si>
  <si>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</si>
  <si>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</si>
  <si>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</si>
  <si>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</si>
  <si>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</si>
  <si>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</si>
  <si>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</si>
  <si>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</si>
  <si>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</si>
  <si>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</si>
  <si>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</si>
  <si>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</si>
  <si>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</si>
  <si>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</si>
  <si>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</si>
  <si>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</si>
  <si>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</si>
  <si>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</si>
  <si>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</si>
  <si>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</si>
  <si>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</si>
  <si>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</si>
  <si>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</si>
  <si>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</si>
  <si>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</si>
  <si>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</si>
  <si>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</si>
  <si>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</si>
  <si>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</si>
  <si>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</si>
  <si>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</si>
  <si>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</si>
  <si>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</si>
  <si>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</si>
  <si>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</si>
  <si>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</si>
  <si>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</si>
  <si>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</si>
  <si>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</si>
  <si>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</si>
  <si>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</si>
  <si>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</si>
  <si>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</si>
  <si>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</si>
  <si>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</si>
  <si>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</si>
  <si>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</si>
  <si>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</si>
  <si>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</si>
  <si>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</si>
  <si>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</si>
  <si>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</si>
  <si>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</si>
  <si>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</si>
  <si>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</si>
  <si>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</si>
  <si>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</si>
  <si>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</si>
  <si>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</si>
  <si>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</si>
  <si>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</si>
  <si>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</si>
  <si>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</si>
  <si>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</si>
  <si>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</si>
  <si>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</si>
  <si>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</si>
  <si>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</si>
  <si>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</si>
  <si>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</si>
  <si>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</si>
  <si>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</si>
  <si>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</si>
  <si>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</si>
  <si>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</si>
  <si>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</si>
  <si>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</si>
  <si>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</si>
  <si>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</si>
  <si>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</si>
  <si>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</si>
  <si>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</si>
  <si>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</si>
  <si>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</si>
  <si>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</si>
  <si>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</si>
  <si>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</si>
  <si>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</si>
  <si>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</si>
  <si>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</si>
  <si>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</si>
  <si>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</si>
  <si>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</si>
  <si>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</si>
  <si>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</si>
  <si>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</si>
  <si>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</si>
  <si>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</si>
  <si>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</si>
  <si>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</si>
  <si>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</si>
  <si>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</si>
  <si>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</si>
  <si>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</si>
  <si>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</si>
  <si>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</si>
  <si>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</si>
  <si>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</si>
  <si>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</si>
  <si>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</si>
  <si>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</si>
  <si>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</si>
  <si>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</si>
  <si>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</si>
  <si>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</si>
  <si>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</si>
  <si>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</si>
  <si>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</si>
  <si>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</si>
  <si>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</si>
  <si>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</si>
  <si>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</si>
  <si>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</si>
  <si>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</si>
  <si>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</si>
  <si>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</si>
  <si>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</si>
  <si>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</si>
  <si>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</si>
  <si>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</si>
  <si>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</si>
  <si>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</si>
  <si>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</si>
  <si>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</si>
  <si>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</si>
  <si>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</si>
  <si>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</si>
  <si>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</si>
  <si>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</si>
  <si>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</si>
  <si>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</si>
  <si>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</si>
  <si>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</si>
  <si>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</si>
  <si>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</si>
  <si>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</si>
  <si>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</si>
  <si>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</si>
  <si>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</si>
  <si>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</si>
  <si>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</si>
  <si>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</si>
  <si>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</si>
  <si>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</si>
  <si>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</si>
  <si>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</si>
  <si>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</si>
  <si>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</si>
  <si>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</si>
  <si>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</si>
  <si>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</si>
  <si>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</si>
  <si>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</si>
  <si>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</si>
  <si>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</si>
  <si>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</si>
  <si>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</si>
  <si>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</si>
  <si>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</si>
  <si>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</si>
  <si>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</si>
  <si>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</si>
  <si>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</si>
  <si>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</si>
  <si>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</si>
  <si>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</si>
  <si>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</si>
  <si>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</si>
  <si>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</si>
  <si>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</si>
  <si>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</si>
  <si>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</si>
  <si>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</si>
  <si>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</si>
  <si>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</si>
  <si>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</si>
  <si>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</si>
  <si>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</si>
  <si>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</si>
  <si>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</si>
  <si>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</si>
  <si>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</si>
  <si>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</si>
  <si>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</si>
  <si>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</si>
  <si>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</si>
  <si>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</si>
  <si>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</si>
  <si>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</si>
  <si>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</si>
  <si>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</si>
  <si>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</si>
  <si>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</si>
  <si>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</si>
  <si>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</si>
  <si>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</si>
  <si>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</si>
  <si>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</si>
  <si>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</si>
  <si>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</si>
  <si>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</si>
  <si>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</si>
  <si>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</si>
  <si>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</si>
  <si>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</si>
  <si>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</si>
  <si>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</si>
  <si>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</si>
  <si>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</si>
  <si>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</si>
  <si>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</si>
  <si>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</si>
  <si>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</si>
  <si>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</si>
  <si>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</si>
  <si>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</si>
  <si>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</si>
  <si>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</si>
  <si>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</si>
  <si>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</si>
  <si>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</si>
  <si>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</si>
  <si>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</si>
  <si>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</si>
  <si>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</si>
  <si>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</si>
  <si>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</si>
  <si>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</si>
  <si>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</si>
  <si>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</si>
  <si>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</si>
  <si>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</si>
  <si>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</si>
  <si>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</si>
  <si>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</si>
  <si>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</si>
  <si>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</si>
  <si>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</si>
  <si>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</si>
  <si>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</si>
  <si>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</si>
  <si>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</si>
  <si>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</si>
  <si>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</si>
  <si>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</si>
  <si>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</si>
  <si>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</si>
  <si>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</si>
  <si>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</si>
  <si>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</si>
  <si>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</si>
  <si>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</si>
  <si>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</si>
  <si>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</si>
  <si>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</si>
  <si>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</si>
  <si>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</si>
  <si>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</si>
  <si>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</si>
  <si>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</si>
  <si>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</si>
  <si>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</si>
  <si>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</si>
  <si>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</si>
  <si>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</si>
  <si>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</si>
  <si>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</si>
  <si>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</si>
  <si>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</si>
  <si>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</si>
  <si>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</si>
  <si>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</si>
  <si>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</si>
  <si>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</si>
  <si>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</si>
  <si>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</si>
  <si>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</si>
  <si>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</si>
  <si>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</si>
  <si>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</si>
  <si>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</si>
  <si>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</si>
  <si>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</si>
  <si>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</si>
  <si>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</si>
  <si>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</si>
  <si>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</si>
  <si>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</si>
  <si>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</si>
  <si>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</si>
  <si>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</si>
  <si>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</si>
  <si>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</si>
  <si>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</si>
  <si>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</si>
  <si>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</si>
  <si>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</si>
  <si>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</si>
  <si>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</si>
  <si>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</si>
  <si>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</si>
  <si>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</si>
  <si>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</si>
  <si>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</si>
  <si>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</si>
  <si>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</si>
  <si>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</si>
  <si>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</si>
  <si>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</si>
  <si>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</si>
  <si>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</si>
  <si>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</si>
  <si>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</si>
  <si>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</si>
  <si>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</si>
  <si>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</si>
  <si>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</si>
  <si>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</si>
  <si>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</si>
  <si>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</si>
  <si>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</si>
  <si>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</si>
  <si>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</si>
  <si>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</si>
  <si>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</si>
  <si>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</si>
  <si>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</si>
  <si>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</si>
  <si>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</si>
  <si>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</si>
  <si>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</si>
  <si>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</si>
  <si>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</si>
  <si>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</si>
  <si>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</si>
  <si>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</si>
  <si>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</si>
  <si>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</si>
  <si>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</si>
  <si>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</si>
  <si>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</si>
  <si>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</si>
  <si>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</si>
  <si>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</si>
  <si>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</si>
  <si>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</si>
  <si>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</si>
  <si>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</si>
  <si>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</si>
  <si>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</si>
  <si>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</si>
  <si>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</si>
  <si>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</si>
  <si>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</si>
  <si>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</si>
  <si>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</si>
  <si>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</si>
  <si>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</si>
  <si>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</si>
  <si>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</si>
  <si>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</si>
  <si>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</si>
  <si>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</si>
  <si>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</si>
  <si>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</si>
  <si>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</si>
  <si>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</si>
  <si>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</si>
  <si>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</si>
  <si>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</si>
  <si>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</si>
  <si>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</si>
  <si>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</si>
  <si>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</si>
  <si>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</si>
  <si>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</si>
  <si>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</si>
  <si>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</si>
  <si>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</si>
  <si>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</si>
  <si>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</si>
  <si>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</si>
  <si>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</si>
  <si>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</si>
  <si>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</si>
  <si>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</si>
  <si>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</si>
  <si>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</si>
  <si>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</si>
  <si>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</si>
  <si>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</si>
  <si>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</si>
  <si>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</si>
  <si>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</si>
  <si>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</si>
  <si>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</si>
  <si>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</si>
  <si>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</si>
  <si>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</si>
  <si>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</si>
  <si>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</si>
  <si>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</si>
  <si>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</si>
  <si>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</si>
  <si>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</si>
  <si>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</si>
  <si>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</si>
  <si>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</si>
  <si>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</si>
  <si>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</si>
  <si>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</si>
  <si>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</si>
  <si>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</si>
  <si>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</si>
  <si>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</si>
  <si>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</si>
  <si>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</si>
  <si>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</si>
  <si>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</si>
  <si>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</si>
  <si>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</si>
  <si>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</si>
  <si>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</si>
  <si>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</si>
  <si>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</si>
  <si>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</si>
  <si>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</si>
  <si>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</si>
  <si>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</si>
  <si>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</si>
  <si>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</si>
  <si>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</si>
  <si>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</si>
  <si>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</si>
  <si>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</si>
  <si>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</si>
  <si>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</si>
  <si>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</si>
  <si>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</si>
  <si>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</si>
  <si>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</si>
  <si>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</si>
  <si>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</si>
  <si>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</si>
  <si>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</si>
  <si>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</si>
  <si>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</si>
  <si>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</si>
  <si>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</si>
  <si>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</si>
  <si>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</si>
  <si>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</si>
  <si>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</si>
  <si>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</si>
  <si>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</si>
  <si>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</si>
  <si>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</si>
  <si>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</si>
  <si>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</si>
  <si>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</si>
  <si>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</si>
  <si>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</si>
  <si>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</si>
  <si>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</si>
  <si>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</si>
  <si>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</si>
  <si>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</si>
  <si>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</si>
  <si>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</si>
  <si>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</si>
  <si>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</si>
  <si>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</si>
  <si>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</si>
  <si>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</si>
  <si>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</si>
  <si>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</si>
  <si>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</si>
  <si>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</si>
  <si>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</si>
  <si>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</si>
  <si>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</si>
  <si>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</si>
  <si>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</si>
  <si>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</si>
  <si>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</si>
  <si>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</si>
  <si>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</si>
  <si>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</si>
  <si>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</si>
  <si>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</si>
  <si>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</si>
  <si>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</si>
  <si>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</si>
  <si>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</si>
  <si>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</si>
  <si>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</si>
  <si>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</si>
  <si>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</si>
  <si>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</si>
  <si>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</si>
  <si>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</si>
  <si>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</si>
  <si>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</si>
  <si>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</si>
  <si>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</si>
  <si>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</si>
  <si>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</si>
  <si>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</si>
  <si>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</si>
  <si>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</si>
  <si>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</si>
  <si>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</si>
  <si>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</si>
  <si>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</si>
  <si>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</si>
  <si>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</si>
  <si>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</si>
  <si>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</si>
  <si>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</si>
  <si>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</si>
  <si>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</si>
  <si>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</si>
  <si>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</si>
  <si>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</si>
  <si>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</si>
  <si>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</si>
  <si>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</si>
  <si>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</si>
  <si>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</si>
  <si>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</si>
  <si>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</si>
  <si>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</si>
  <si>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</si>
  <si>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</si>
  <si>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</si>
  <si>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</si>
  <si>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</si>
  <si>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</si>
  <si>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</si>
  <si>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</si>
  <si>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</si>
  <si>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</si>
  <si>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</si>
  <si>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</si>
  <si>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</si>
  <si>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</si>
  <si>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</si>
  <si>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</si>
  <si>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</si>
  <si>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</si>
  <si>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</si>
  <si>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</si>
  <si>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</si>
  <si>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</si>
  <si>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</si>
  <si>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</si>
  <si>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</si>
  <si>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</si>
  <si>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</si>
  <si>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</si>
  <si>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</si>
  <si>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</si>
  <si>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</si>
  <si>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</si>
  <si>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</si>
  <si>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</si>
  <si>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</si>
  <si>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</si>
  <si>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</si>
  <si>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</si>
  <si>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</si>
  <si>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</si>
  <si>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</si>
  <si>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</si>
  <si>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</si>
  <si>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</si>
  <si>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</si>
  <si>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</si>
  <si>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</si>
  <si>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</si>
  <si>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</si>
  <si>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</si>
  <si>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</si>
  <si>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</si>
  <si>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</si>
  <si>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</si>
  <si>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</si>
  <si>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</si>
  <si>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</si>
  <si>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</si>
  <si>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</si>
  <si>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</si>
  <si>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</si>
  <si>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</si>
  <si>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</si>
  <si>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</si>
  <si>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</si>
  <si>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</si>
  <si>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</si>
  <si>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</si>
  <si>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</si>
  <si>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</si>
  <si>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</si>
  <si>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</si>
  <si>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</si>
  <si>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</si>
  <si>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</si>
  <si>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</si>
  <si>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</si>
  <si>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</si>
  <si>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</si>
  <si>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</si>
  <si>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</si>
  <si>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</si>
  <si>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</si>
  <si>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</si>
  <si>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</si>
  <si>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</si>
  <si>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</si>
  <si>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</si>
  <si>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</si>
  <si>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</si>
  <si>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</si>
  <si>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</si>
  <si>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</si>
  <si>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</si>
  <si>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</si>
  <si>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</si>
  <si>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</si>
  <si>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</si>
  <si>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</si>
  <si>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</si>
  <si>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</si>
  <si>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</si>
  <si>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</si>
  <si>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</si>
  <si>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</si>
  <si>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</si>
  <si>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</si>
  <si>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</si>
  <si>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</si>
  <si>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</si>
  <si>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</si>
  <si>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</si>
  <si>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</si>
  <si>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</si>
  <si>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</si>
  <si>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</si>
  <si>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</si>
  <si>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</si>
  <si>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</si>
  <si>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</si>
  <si>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</si>
  <si>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</si>
  <si>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</si>
  <si>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</si>
  <si>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</si>
  <si>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</si>
  <si>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</si>
  <si>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</si>
  <si>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</si>
  <si>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</si>
  <si>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</si>
  <si>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</si>
  <si>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</si>
  <si>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</si>
  <si>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</si>
  <si>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</si>
  <si>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</si>
  <si>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</si>
  <si>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</si>
  <si>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</si>
  <si>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</si>
  <si>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</si>
  <si>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</si>
  <si>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</si>
  <si>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</si>
  <si>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</si>
  <si>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</si>
  <si>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</si>
  <si>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</si>
  <si>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</si>
  <si>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</si>
  <si>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</si>
  <si>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</si>
  <si>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</si>
  <si>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</si>
  <si>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</si>
  <si>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</si>
  <si>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</si>
  <si>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</si>
  <si>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</si>
  <si>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</si>
  <si>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</si>
  <si>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</si>
  <si>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</si>
  <si>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</si>
  <si>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</si>
  <si>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</si>
  <si>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</si>
  <si>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</si>
  <si>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</si>
  <si>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</si>
  <si>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</si>
  <si>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</si>
  <si>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</si>
  <si>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</si>
  <si>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</si>
  <si>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</si>
  <si>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</si>
  <si>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</si>
  <si>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</si>
  <si>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</si>
  <si>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</si>
  <si>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</si>
  <si>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</si>
  <si>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</si>
  <si>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</si>
  <si>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</si>
  <si>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</si>
  <si>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</si>
  <si>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</si>
  <si>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</si>
  <si>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</si>
  <si>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</si>
  <si>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</si>
  <si>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</si>
  <si>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</si>
  <si>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</si>
  <si>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</si>
  <si>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</si>
  <si>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</si>
  <si>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</si>
  <si>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</si>
  <si>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</si>
  <si>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</si>
  <si>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</si>
  <si>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</si>
  <si>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</si>
  <si>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</si>
  <si>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</si>
  <si>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</si>
  <si>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</si>
  <si>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</si>
  <si>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</si>
  <si>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</si>
  <si>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</si>
  <si>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</si>
  <si>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</si>
  <si>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</si>
  <si>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</si>
  <si>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</si>
  <si>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</si>
  <si>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</si>
  <si>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</si>
  <si>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</si>
  <si>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</si>
  <si>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</si>
  <si>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</si>
  <si>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</si>
  <si>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</si>
  <si>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</si>
  <si>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</si>
  <si>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</si>
  <si>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</si>
  <si>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</si>
  <si>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</si>
  <si>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</si>
  <si>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</si>
  <si>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</si>
  <si>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</si>
  <si>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</si>
  <si>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</si>
  <si>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</si>
  <si>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</si>
  <si>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</si>
  <si>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</si>
  <si>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</si>
  <si>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</si>
  <si>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</si>
  <si>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</si>
  <si>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</si>
  <si>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</si>
  <si>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</si>
  <si>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</si>
  <si>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</si>
  <si>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</si>
  <si>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</si>
  <si>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</si>
  <si>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</si>
  <si>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</si>
  <si>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</si>
  <si>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</si>
  <si>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</si>
  <si>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</si>
  <si>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</si>
  <si>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</si>
  <si>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</si>
  <si>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</si>
  <si>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</si>
  <si>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</si>
  <si>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</si>
  <si>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</si>
  <si>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</si>
  <si>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</si>
  <si>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</si>
  <si>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</si>
  <si>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</si>
  <si>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</si>
  <si>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</si>
  <si>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</si>
  <si>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</si>
  <si>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</si>
  <si>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</si>
  <si>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</si>
  <si>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</si>
  <si>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</si>
  <si>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</si>
  <si>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</si>
  <si>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</si>
  <si>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</si>
  <si>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</si>
  <si>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</si>
  <si>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</si>
  <si>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</si>
  <si>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</si>
  <si>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</si>
  <si>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</si>
  <si>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</si>
  <si>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</si>
  <si>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</si>
  <si>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</si>
  <si>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</si>
  <si>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</si>
  <si>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</si>
  <si>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</si>
  <si>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</si>
  <si>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</si>
  <si>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</si>
  <si>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</si>
  <si>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</si>
  <si>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</si>
  <si>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</si>
  <si>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</si>
  <si>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</si>
  <si>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</si>
  <si>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</si>
  <si>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</si>
  <si>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</si>
  <si>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</si>
  <si>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</si>
  <si>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</si>
  <si>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</si>
  <si>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</si>
  <si>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</si>
  <si>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</si>
  <si>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</si>
  <si>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</si>
  <si>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</si>
  <si>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</si>
  <si>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</si>
  <si>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</si>
  <si>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</si>
  <si>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</si>
  <si>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</si>
  <si>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</si>
  <si>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</si>
  <si>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</si>
  <si>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</si>
  <si>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</si>
  <si>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</si>
  <si>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</si>
  <si>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</si>
  <si>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</si>
  <si>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</si>
  <si>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</si>
  <si>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</si>
  <si>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</si>
  <si>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</si>
  <si>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</si>
  <si>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</si>
  <si>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</si>
  <si>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</si>
  <si>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</si>
  <si>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</si>
  <si>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</si>
  <si>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</si>
  <si>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</si>
  <si>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</si>
  <si>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</si>
  <si>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</si>
  <si>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</si>
  <si>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</si>
  <si>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</si>
  <si>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</si>
  <si>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</si>
  <si>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</si>
  <si>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</si>
  <si>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</si>
  <si>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</si>
  <si>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</si>
  <si>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</si>
  <si>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</si>
  <si>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</si>
  <si>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</si>
  <si>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</si>
  <si>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</si>
  <si>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</si>
  <si>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</si>
  <si>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</si>
  <si>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</si>
  <si>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</si>
  <si>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</si>
  <si>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</si>
  <si>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</si>
  <si>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</si>
  <si>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</si>
  <si>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</si>
  <si>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</si>
  <si>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</si>
  <si>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</si>
  <si>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</si>
  <si>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</si>
  <si>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</si>
  <si>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</si>
  <si>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</si>
  <si>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</si>
  <si>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</si>
  <si>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</si>
  <si>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</si>
  <si>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</si>
  <si>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</si>
  <si>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</si>
  <si>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</si>
  <si>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</si>
  <si>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</si>
  <si>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</si>
  <si>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</si>
  <si>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</si>
  <si>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</si>
  <si>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</si>
  <si>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</si>
  <si>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</si>
  <si>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</si>
  <si>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</si>
  <si>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</si>
  <si>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</si>
  <si>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</si>
  <si>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</si>
  <si>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</si>
  <si>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</si>
  <si>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</si>
  <si>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</si>
  <si>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</si>
  <si>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</si>
  <si>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</si>
  <si>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</si>
  <si>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</si>
  <si>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</si>
  <si>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</si>
  <si>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</si>
  <si>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</si>
  <si>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</si>
  <si>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</si>
  <si>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</si>
  <si>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</si>
  <si>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</si>
  <si>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</si>
  <si>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</si>
  <si>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</si>
  <si>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</si>
  <si>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</si>
  <si>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</si>
  <si>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</si>
  <si>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</si>
  <si>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</si>
  <si>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</si>
  <si>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</si>
  <si>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</si>
  <si>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</si>
  <si>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</si>
  <si>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</si>
  <si>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</si>
  <si>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</si>
  <si>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</si>
  <si>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</si>
  <si>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</si>
  <si>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</si>
  <si>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</si>
  <si>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</si>
  <si>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</si>
  <si>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</si>
  <si>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</si>
  <si>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</si>
  <si>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</si>
  <si>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</si>
  <si>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</si>
  <si>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</si>
  <si>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</si>
  <si>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</si>
  <si>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</si>
  <si>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</si>
  <si>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</si>
  <si>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</si>
  <si>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</si>
  <si>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</si>
  <si>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</si>
  <si>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</si>
  <si>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</si>
  <si>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</si>
  <si>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</si>
  <si>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</si>
  <si>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</si>
  <si>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</si>
  <si>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</si>
  <si>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</si>
  <si>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</si>
  <si>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</si>
  <si>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</si>
  <si>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</si>
  <si>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</si>
  <si>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</si>
  <si>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</si>
  <si>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</si>
  <si>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</si>
  <si>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</si>
  <si>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</si>
  <si>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</si>
  <si>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</si>
  <si>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</si>
  <si>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</si>
  <si>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</si>
  <si>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</si>
  <si>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</si>
  <si>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</si>
  <si>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</si>
  <si>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</si>
  <si>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</si>
  <si>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</si>
  <si>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</si>
  <si>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</si>
  <si>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</si>
  <si>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</si>
  <si>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</si>
  <si>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</si>
  <si>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</si>
  <si>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</si>
  <si>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</si>
  <si>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</si>
  <si>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</si>
  <si>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</si>
  <si>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</si>
  <si>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</si>
  <si>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</si>
  <si>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</si>
  <si>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</si>
  <si>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</si>
  <si>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</si>
  <si>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</si>
  <si>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</si>
  <si>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</si>
  <si>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</si>
  <si>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</si>
  <si>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</si>
  <si>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</si>
  <si>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</si>
  <si>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</si>
  <si>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</si>
  <si>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</si>
  <si>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</si>
  <si>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</si>
  <si>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</si>
  <si>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</si>
  <si>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</si>
  <si>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</si>
  <si>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</si>
  <si>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</si>
  <si>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</si>
  <si>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</si>
  <si>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</si>
  <si>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</si>
  <si>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</si>
  <si>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</si>
  <si>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</si>
  <si>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</si>
  <si>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</si>
  <si>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</si>
  <si>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</si>
  <si>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</si>
  <si>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</si>
  <si>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</si>
  <si>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</si>
  <si>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</si>
  <si>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</si>
  <si>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</si>
  <si>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</si>
  <si>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</si>
  <si>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</si>
  <si>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</si>
  <si>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</si>
  <si>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</si>
  <si>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</si>
  <si>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</si>
  <si>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</si>
  <si>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</si>
  <si>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</si>
  <si>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</si>
  <si>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</si>
  <si>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</si>
  <si>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</si>
  <si>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</si>
  <si>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</si>
  <si>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</si>
  <si>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</si>
  <si>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</si>
  <si>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</si>
  <si>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</si>
  <si>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</si>
  <si>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</si>
  <si>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</si>
  <si>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</si>
  <si>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</si>
  <si>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</si>
  <si>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</si>
  <si>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</si>
  <si>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</si>
  <si>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</si>
  <si>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</si>
  <si>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</si>
  <si>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</si>
  <si>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</si>
  <si>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</si>
  <si>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</si>
  <si>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</si>
  <si>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</si>
  <si>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</si>
  <si>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</si>
  <si>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</si>
  <si>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</si>
  <si>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</si>
  <si>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</si>
  <si>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</si>
  <si>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</si>
  <si>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</si>
  <si>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</si>
  <si>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</si>
  <si>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</si>
  <si>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</si>
  <si>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</si>
  <si>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</si>
  <si>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</si>
  <si>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</si>
  <si>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</si>
  <si>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</si>
  <si>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</si>
  <si>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</si>
  <si>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</si>
  <si>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</si>
  <si>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</si>
  <si>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</si>
  <si>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</si>
  <si>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</si>
  <si>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</si>
  <si>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</si>
  <si>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</si>
  <si>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</si>
  <si>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</si>
  <si>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</si>
  <si>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</si>
  <si>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</si>
  <si>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</si>
  <si>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</si>
  <si>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</si>
  <si>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</si>
  <si>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</si>
  <si>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</si>
  <si>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</si>
  <si>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</si>
  <si>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</si>
  <si>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</si>
  <si>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</si>
  <si>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</si>
  <si>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</si>
  <si>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</si>
  <si>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</si>
  <si>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</si>
  <si>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</si>
  <si>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</si>
  <si>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</si>
  <si>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</si>
  <si>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</si>
  <si>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</si>
  <si>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</si>
  <si>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</si>
  <si>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</si>
  <si>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</si>
  <si>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</si>
  <si>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</si>
  <si>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</si>
  <si>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</si>
  <si>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</si>
  <si>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</si>
  <si>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</si>
  <si>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</si>
  <si>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</si>
  <si>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</si>
  <si>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</si>
  <si>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</si>
  <si>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</si>
  <si>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</si>
  <si>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</si>
  <si>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</si>
  <si>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</si>
  <si>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</si>
  <si>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</si>
  <si>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</si>
  <si>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</si>
  <si>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</si>
  <si>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</si>
  <si>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</si>
  <si>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</si>
  <si>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</si>
  <si>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</si>
  <si>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</si>
  <si>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</si>
  <si>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</si>
  <si>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</si>
  <si>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</si>
  <si>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</si>
  <si>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</si>
  <si>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</si>
  <si>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</si>
  <si>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</si>
  <si>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</si>
  <si>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</si>
  <si>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</si>
  <si>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</si>
  <si>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</si>
  <si>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</si>
  <si>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</si>
  <si>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</si>
  <si>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</si>
  <si>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</si>
  <si>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</si>
  <si>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</si>
  <si>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</si>
  <si>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</si>
  <si>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</si>
  <si>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</si>
  <si>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</si>
  <si>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</si>
  <si>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</si>
  <si>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</si>
  <si>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</si>
  <si>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</si>
  <si>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</si>
  <si>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</si>
  <si>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</si>
  <si>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</si>
  <si>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</si>
  <si>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</si>
  <si>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</si>
  <si>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</si>
  <si>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</si>
  <si>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</si>
  <si>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</si>
  <si>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</si>
  <si>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</si>
  <si>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</si>
  <si>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</si>
  <si>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</si>
  <si>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</si>
  <si>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</si>
  <si>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</si>
  <si>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</si>
  <si>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</si>
  <si>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</si>
  <si>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</si>
  <si>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</si>
  <si>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</si>
  <si>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</si>
  <si>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</si>
  <si>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</si>
  <si>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</si>
  <si>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</si>
  <si>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</si>
  <si>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</si>
  <si>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</si>
  <si>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</si>
  <si>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</si>
  <si>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</si>
  <si>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</si>
  <si>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</si>
  <si>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</si>
  <si>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</si>
  <si>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</si>
  <si>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</si>
  <si>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</si>
  <si>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</si>
  <si>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</si>
  <si>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</si>
  <si>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</si>
  <si>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</si>
  <si>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</si>
  <si>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</si>
  <si>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</si>
  <si>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</si>
  <si>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</si>
  <si>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</si>
  <si>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</si>
  <si>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</si>
  <si>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</si>
  <si>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</si>
  <si>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</si>
  <si>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</si>
  <si>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</si>
  <si>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</si>
  <si>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</si>
  <si>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</si>
  <si>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</si>
  <si>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</si>
  <si>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</si>
  <si>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</si>
  <si>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</si>
  <si>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</si>
  <si>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</si>
  <si>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</si>
  <si>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</si>
  <si>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</si>
  <si>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</si>
  <si>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</si>
  <si>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</si>
  <si>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</si>
  <si>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</si>
  <si>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</si>
  <si>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</si>
  <si>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</si>
  <si>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</si>
  <si>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</si>
  <si>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</si>
  <si>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</si>
  <si>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</si>
  <si>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</si>
  <si>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</si>
  <si>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</si>
  <si>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</si>
  <si>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</si>
  <si>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</si>
  <si>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</si>
  <si>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</si>
  <si>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</si>
  <si>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</si>
  <si>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</si>
  <si>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</si>
  <si>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</si>
  <si>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</si>
  <si>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</si>
  <si>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</si>
  <si>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</si>
  <si>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</si>
  <si>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</si>
  <si>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</si>
  <si>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</si>
  <si>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</si>
  <si>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</si>
  <si>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</si>
  <si>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</si>
  <si>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</si>
  <si>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</si>
  <si>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</si>
  <si>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</si>
  <si>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</si>
  <si>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</si>
  <si>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</si>
  <si>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</si>
  <si>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</si>
  <si>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</si>
  <si>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</si>
  <si>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</si>
  <si>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</si>
  <si>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</si>
  <si>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</si>
  <si>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</si>
  <si>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</si>
  <si>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</si>
  <si>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</si>
  <si>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</si>
  <si>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</si>
  <si>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</si>
  <si>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</si>
  <si>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</si>
  <si>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</si>
  <si>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</si>
  <si>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</si>
  <si>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</si>
  <si>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</si>
  <si>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</si>
  <si>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</si>
  <si>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</si>
  <si>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</si>
  <si>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</si>
  <si>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</si>
  <si>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</si>
  <si>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</si>
  <si>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</si>
  <si>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</si>
  <si>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</si>
  <si>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</si>
  <si>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</si>
  <si>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</si>
  <si>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</si>
  <si>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</si>
  <si>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</si>
  <si>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</si>
  <si>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</si>
  <si>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</si>
  <si>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</si>
  <si>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</si>
  <si>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</si>
  <si>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</si>
  <si>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</si>
  <si>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</si>
  <si>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</si>
  <si>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</si>
  <si>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</si>
  <si>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</si>
  <si>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</si>
  <si>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</si>
  <si>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</si>
  <si>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</si>
  <si>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</si>
  <si>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</si>
  <si>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</si>
  <si>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</si>
  <si>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</si>
  <si>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</si>
  <si>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</si>
  <si>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</si>
  <si>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</si>
  <si>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</si>
  <si>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</si>
  <si>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</si>
  <si>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</si>
  <si>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</si>
  <si>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</si>
  <si>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</si>
  <si>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</si>
  <si>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</si>
  <si>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</si>
  <si>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</si>
  <si>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</si>
  <si>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</si>
  <si>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</si>
  <si>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</si>
  <si>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</si>
  <si>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</si>
  <si>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</si>
  <si>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</si>
  <si>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</si>
  <si>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</si>
  <si>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</si>
  <si>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</si>
  <si>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</si>
  <si>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</si>
  <si>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</si>
  <si>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</si>
  <si>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</si>
  <si>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</si>
  <si>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</si>
  <si>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</si>
  <si>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</si>
  <si>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</si>
  <si>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</si>
  <si>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</si>
  <si>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</si>
  <si>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</si>
  <si>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</si>
  <si>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</si>
  <si>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</si>
  <si>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</si>
  <si>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</si>
  <si>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</si>
  <si>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</si>
  <si>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</si>
  <si>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</si>
  <si>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</si>
  <si>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</si>
  <si>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</si>
  <si>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</si>
  <si>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</si>
  <si>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</si>
  <si>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</si>
  <si>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</si>
  <si>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</si>
  <si>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</si>
  <si>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</si>
  <si>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</si>
  <si>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</si>
  <si>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</si>
  <si>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</si>
  <si>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</si>
  <si>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</si>
  <si>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</si>
  <si>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</si>
  <si>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</si>
  <si>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</si>
  <si>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</si>
  <si>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</si>
  <si>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</si>
  <si>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</si>
  <si>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</si>
  <si>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</si>
  <si>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</si>
  <si>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</si>
  <si>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</si>
  <si>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</si>
  <si>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</si>
  <si>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</si>
  <si>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</si>
  <si>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</si>
  <si>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</si>
  <si>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</si>
  <si>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</si>
  <si>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</si>
  <si>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</si>
  <si>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</si>
  <si>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</si>
  <si>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</si>
  <si>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</si>
  <si>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</si>
  <si>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</si>
  <si>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</si>
  <si>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</si>
  <si>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</si>
  <si>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</si>
  <si>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</si>
  <si>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</si>
  <si>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</si>
  <si>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</si>
  <si>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</si>
  <si>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</si>
  <si>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</si>
  <si>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</si>
  <si>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</si>
  <si>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</si>
  <si>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</si>
  <si>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</si>
  <si>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</si>
  <si>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</si>
  <si>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</si>
  <si>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</si>
  <si>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</si>
  <si>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</si>
  <si>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</si>
  <si>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</si>
  <si>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</si>
  <si>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</si>
  <si>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</si>
  <si>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</si>
  <si>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</si>
  <si>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</si>
  <si>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</si>
  <si>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</si>
  <si>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</si>
  <si>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</si>
  <si>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</si>
  <si>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</si>
  <si>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</si>
  <si>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</si>
  <si>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</si>
  <si>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</si>
  <si>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</si>
  <si>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</si>
  <si>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</si>
  <si>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</si>
  <si>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</si>
  <si>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</si>
  <si>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</si>
  <si>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</si>
  <si>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</si>
  <si>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</si>
  <si>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</si>
  <si>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</si>
  <si>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</si>
  <si>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</si>
  <si>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</si>
  <si>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</si>
  <si>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</si>
  <si>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</si>
  <si>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</si>
  <si>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</si>
  <si>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</si>
  <si>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</si>
  <si>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</si>
  <si>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</si>
  <si>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</si>
  <si>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</si>
  <si>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</si>
  <si>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</si>
  <si>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</si>
  <si>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</si>
  <si>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</si>
  <si>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</si>
  <si>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</si>
  <si>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</si>
  <si>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</si>
  <si>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</si>
  <si>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</si>
  <si>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</si>
  <si>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</si>
  <si>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</si>
  <si>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</si>
  <si>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</si>
  <si>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</si>
  <si>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</si>
  <si>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</si>
  <si>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</si>
  <si>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</si>
  <si>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</si>
  <si>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</si>
  <si>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</si>
  <si>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</si>
  <si>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</si>
  <si>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</si>
  <si>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</si>
  <si>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</si>
  <si>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</si>
  <si>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</si>
  <si>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</si>
  <si>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</si>
  <si>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</si>
  <si>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</si>
  <si>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</si>
  <si>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</si>
  <si>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</si>
  <si>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</si>
  <si>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</si>
  <si>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</si>
  <si>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</si>
  <si>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</si>
  <si>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</si>
  <si>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</si>
  <si>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</si>
  <si>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</si>
  <si>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</si>
  <si>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</si>
  <si>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</si>
  <si>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</si>
  <si>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</si>
  <si>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</si>
  <si>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</si>
  <si>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</si>
  <si>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</si>
  <si>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</si>
  <si>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</si>
  <si>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</si>
  <si>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</si>
  <si>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</si>
  <si>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</si>
  <si>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</si>
  <si>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</si>
  <si>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</si>
  <si>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</si>
  <si>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</si>
  <si>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</si>
  <si>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</si>
  <si>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</si>
  <si>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</si>
  <si>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</si>
  <si>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</si>
  <si>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</si>
  <si>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</si>
  <si>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</si>
  <si>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</si>
  <si>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</si>
  <si>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</si>
  <si>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</si>
  <si>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</si>
  <si>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</si>
  <si>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</si>
  <si>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</si>
  <si>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</si>
  <si>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</si>
  <si>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</si>
  <si>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</si>
  <si>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</si>
  <si>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</si>
  <si>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</si>
  <si>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</si>
  <si>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</si>
  <si>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</si>
  <si>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</si>
  <si>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</si>
  <si>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</si>
  <si>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</si>
  <si>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</si>
  <si>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</si>
  <si>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</si>
  <si>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</si>
  <si>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</si>
  <si>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</si>
  <si>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</si>
  <si>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</si>
  <si>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</si>
  <si>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</si>
  <si>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</si>
  <si>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</si>
  <si>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</si>
  <si>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</si>
  <si>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</si>
  <si>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</si>
  <si>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</si>
  <si>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</si>
  <si>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</si>
  <si>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</si>
  <si>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</si>
  <si>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</si>
  <si>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</si>
  <si>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</si>
  <si>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</si>
  <si>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</si>
  <si>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</si>
  <si>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</si>
  <si>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</si>
  <si>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</si>
  <si>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</si>
  <si>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</si>
  <si>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</si>
  <si>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</si>
  <si>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</si>
  <si>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</si>
  <si>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</si>
  <si>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</si>
  <si>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</si>
  <si>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</si>
  <si>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</si>
  <si>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</si>
  <si>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</si>
  <si>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</si>
  <si>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</si>
  <si>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</si>
  <si>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</si>
  <si>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</si>
  <si>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</si>
  <si>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</si>
  <si>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</si>
  <si>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</si>
  <si>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</si>
  <si>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</si>
  <si>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</si>
  <si>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</si>
  <si>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</si>
  <si>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</si>
  <si>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</si>
  <si>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</si>
  <si>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</si>
  <si>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</si>
  <si>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</si>
  <si>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</si>
  <si>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</si>
  <si>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</si>
  <si>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</si>
  <si>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</si>
  <si>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</si>
  <si>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</si>
  <si>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</si>
  <si>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</si>
  <si>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</si>
  <si>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</si>
  <si>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</si>
  <si>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</si>
  <si>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</si>
  <si>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</si>
  <si>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</si>
  <si>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</si>
  <si>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</si>
  <si>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</si>
  <si>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</si>
  <si>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</si>
  <si>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</si>
  <si>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</si>
  <si>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</si>
  <si>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</si>
  <si>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</si>
  <si>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</si>
  <si>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</si>
  <si>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</si>
  <si>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</si>
  <si>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</si>
  <si>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</si>
  <si>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</si>
  <si>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</si>
  <si>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</si>
  <si>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</si>
  <si>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</si>
  <si>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</si>
  <si>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</si>
  <si>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</si>
  <si>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</si>
  <si>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</si>
  <si>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</si>
  <si>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</si>
  <si>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</si>
  <si>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</si>
  <si>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</si>
  <si>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</si>
  <si>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</si>
  <si>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</si>
  <si>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</si>
  <si>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</si>
  <si>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</si>
  <si>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</si>
  <si>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</si>
  <si>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</si>
  <si>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</si>
  <si>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</si>
  <si>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</si>
  <si>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</si>
  <si>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</si>
  <si>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</si>
  <si>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</si>
  <si>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</si>
  <si>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</si>
  <si>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</si>
  <si>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</si>
  <si>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</si>
  <si>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</si>
  <si>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</si>
  <si>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</si>
  <si>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</si>
  <si>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</si>
  <si>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</si>
  <si>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</si>
  <si>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</si>
  <si>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</si>
  <si>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</si>
  <si>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</si>
  <si>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</si>
  <si>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</si>
  <si>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</si>
  <si>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</si>
  <si>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</si>
  <si>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</si>
  <si>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</si>
  <si>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</si>
  <si>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</si>
  <si>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</si>
  <si>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</si>
  <si>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</si>
  <si>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</si>
  <si>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</si>
  <si>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</si>
  <si>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</si>
  <si>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</si>
  <si>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</si>
  <si>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</si>
  <si>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</si>
  <si>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</si>
  <si>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</si>
  <si>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</si>
  <si>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</si>
  <si>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</si>
  <si>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</si>
  <si>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</si>
  <si>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</si>
  <si>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</si>
  <si>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</si>
  <si>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</si>
  <si>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</si>
  <si>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</si>
  <si>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</si>
  <si>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</si>
  <si>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</si>
  <si>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</si>
  <si>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</si>
  <si>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</si>
  <si>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</si>
  <si>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</si>
  <si>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</si>
  <si>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</si>
  <si>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</si>
  <si>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</si>
  <si>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</si>
  <si>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</si>
  <si>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</si>
  <si>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</si>
  <si>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</si>
  <si>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</si>
  <si>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</si>
  <si>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</si>
  <si>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</si>
  <si>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</si>
  <si>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</si>
  <si>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</si>
  <si>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</si>
  <si>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</si>
  <si>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</si>
  <si>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</si>
  <si>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</si>
  <si>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</si>
  <si>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</si>
  <si>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</si>
  <si>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</si>
  <si>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</si>
  <si>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</si>
  <si>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</si>
  <si>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</si>
  <si>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</si>
  <si>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</si>
  <si>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</si>
  <si>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</si>
  <si>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</si>
  <si>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</si>
  <si>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</si>
  <si>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</si>
  <si>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</si>
  <si>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</si>
  <si>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</si>
  <si>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</si>
  <si>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</si>
  <si>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</si>
  <si>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</si>
  <si>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</si>
  <si>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</si>
  <si>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</si>
  <si>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</si>
  <si>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</si>
  <si>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</si>
  <si>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</si>
  <si>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</si>
  <si>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</si>
  <si>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</si>
  <si>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</si>
  <si>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</si>
  <si>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</si>
  <si>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</si>
  <si>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</si>
  <si>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</si>
  <si>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</si>
  <si>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</si>
  <si>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</si>
  <si>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</si>
  <si>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</si>
  <si>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</si>
  <si>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</si>
  <si>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</si>
  <si>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</si>
  <si>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</si>
  <si>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</si>
  <si>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</si>
  <si>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</si>
  <si>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</si>
  <si>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</si>
  <si>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</si>
  <si>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</si>
  <si>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</si>
  <si>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</si>
  <si>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</si>
  <si>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</si>
  <si>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</si>
  <si>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</si>
  <si>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</si>
  <si>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</si>
  <si>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</si>
  <si>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</si>
  <si>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</si>
  <si>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</si>
  <si>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</si>
  <si>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</si>
  <si>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</si>
  <si>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</si>
  <si>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</si>
  <si>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</si>
  <si>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</si>
  <si>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</si>
  <si>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</si>
  <si>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</si>
  <si>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</si>
  <si>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</si>
  <si>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</si>
  <si>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</si>
  <si>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</si>
  <si>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</si>
  <si>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</si>
  <si>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</si>
  <si>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</si>
  <si>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</si>
  <si>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</si>
  <si>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</si>
  <si>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</si>
  <si>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</si>
  <si>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</si>
  <si>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</si>
  <si>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</si>
  <si>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</si>
  <si>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</si>
  <si>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</si>
  <si>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</si>
  <si>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</si>
  <si>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</si>
  <si>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</si>
  <si>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</si>
  <si>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</si>
  <si>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</si>
  <si>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</si>
  <si>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</si>
  <si>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</si>
  <si>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</si>
  <si>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</si>
  <si>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</si>
  <si>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</si>
  <si>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</si>
  <si>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</si>
  <si>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</si>
  <si>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</si>
  <si>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</si>
  <si>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</si>
  <si>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</si>
  <si>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</si>
  <si>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</si>
  <si>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</si>
  <si>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</si>
  <si>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</si>
  <si>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</si>
  <si>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</si>
  <si>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</si>
  <si>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</si>
  <si>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</si>
  <si>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</si>
  <si>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</si>
  <si>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</si>
  <si>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</si>
  <si>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</si>
  <si>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</si>
  <si>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</si>
  <si>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</si>
  <si>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</si>
  <si>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</si>
  <si>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</si>
  <si>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</si>
  <si>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</si>
  <si>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</si>
  <si>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</si>
  <si>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</si>
  <si>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</si>
  <si>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</si>
  <si>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</si>
  <si>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</si>
  <si>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</si>
  <si>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</si>
  <si>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</si>
  <si>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</si>
  <si>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</si>
  <si>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</si>
  <si>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</si>
  <si>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</si>
  <si>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</si>
  <si>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</si>
  <si>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</si>
  <si>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</si>
  <si>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</si>
  <si>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</si>
  <si>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</si>
  <si>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</si>
  <si>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</si>
  <si>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</si>
  <si>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</si>
  <si>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</si>
  <si>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</si>
  <si>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</si>
  <si>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</si>
  <si>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</si>
  <si>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</si>
  <si>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</si>
  <si>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</si>
  <si>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</si>
  <si>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</si>
  <si>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</si>
  <si>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</si>
  <si>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</si>
  <si>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</si>
  <si>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</si>
  <si>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</si>
  <si>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</si>
  <si>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</si>
  <si>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</si>
  <si>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</si>
  <si>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</si>
  <si>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</si>
  <si>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</si>
  <si>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</si>
  <si>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</si>
  <si>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</si>
  <si>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</si>
  <si>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</si>
  <si>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</si>
  <si>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</si>
  <si>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</si>
  <si>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</si>
  <si>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</si>
  <si>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</si>
  <si>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</si>
  <si>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</si>
  <si>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</si>
  <si>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</si>
  <si>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</si>
  <si>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</si>
  <si>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</si>
  <si>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</si>
  <si>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</si>
  <si>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</si>
  <si>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</si>
  <si>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</si>
  <si>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</si>
  <si>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</si>
  <si>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</si>
  <si>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</si>
  <si>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</si>
  <si>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</si>
  <si>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</si>
  <si>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</si>
  <si>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</si>
  <si>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</si>
  <si>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</si>
  <si>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</si>
  <si>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</si>
  <si>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</si>
  <si>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</si>
  <si>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</si>
  <si>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</si>
  <si>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</si>
  <si>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</si>
  <si>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</si>
  <si>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</si>
  <si>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</si>
  <si>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</si>
  <si>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</si>
  <si>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</si>
  <si>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</si>
  <si>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</si>
  <si>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</si>
  <si>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</si>
  <si>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</si>
  <si>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</si>
  <si>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</si>
  <si>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</si>
  <si>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</si>
  <si>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</si>
  <si>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</si>
  <si>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</si>
  <si>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</si>
  <si>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</si>
  <si>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</si>
  <si>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</si>
  <si>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</si>
  <si>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</si>
  <si>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</si>
  <si>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</si>
  <si>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</si>
  <si>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</si>
  <si>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</si>
  <si>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</si>
  <si>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</si>
  <si>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</si>
  <si>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</si>
  <si>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</si>
  <si>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</si>
  <si>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</si>
  <si>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</si>
  <si>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</si>
  <si>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</si>
  <si>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</si>
  <si>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</si>
  <si>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</si>
  <si>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</si>
  <si>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</si>
  <si>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</si>
  <si>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</si>
  <si>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</si>
  <si>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</si>
  <si>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</si>
  <si>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</si>
  <si>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</si>
  <si>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</si>
  <si>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</si>
  <si>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</si>
  <si>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</si>
  <si>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</si>
  <si>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</si>
  <si>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</si>
  <si>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</si>
  <si>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</si>
  <si>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</si>
  <si>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</si>
  <si>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</si>
  <si>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</si>
  <si>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</si>
  <si>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</si>
  <si>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</si>
  <si>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</si>
  <si>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</si>
  <si>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</si>
  <si>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</si>
  <si>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</si>
  <si>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</si>
  <si>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</si>
  <si>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</si>
  <si>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</si>
  <si>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</si>
  <si>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</si>
  <si>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</si>
  <si>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</si>
  <si>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</si>
  <si>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</si>
  <si>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</si>
  <si>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</si>
  <si>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</si>
  <si>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</si>
  <si>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</si>
  <si>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</si>
  <si>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</si>
  <si>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</si>
  <si>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</si>
  <si>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</si>
  <si>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</si>
  <si>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</si>
  <si>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</si>
  <si>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</si>
  <si>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</si>
  <si>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</si>
  <si>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</si>
  <si>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</si>
  <si>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</si>
  <si>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</si>
  <si>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</si>
  <si>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</si>
  <si>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</si>
  <si>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</si>
  <si>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</si>
  <si>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</si>
  <si>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</si>
  <si>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</si>
  <si>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</si>
  <si>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</si>
  <si>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</si>
  <si>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</si>
  <si>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</si>
  <si>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</si>
  <si>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</si>
  <si>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</si>
  <si>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</si>
  <si>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</si>
  <si>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</si>
  <si>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</si>
  <si>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</si>
  <si>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</si>
  <si>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</si>
  <si>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</si>
  <si>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</si>
  <si>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</si>
  <si>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</si>
  <si>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</si>
  <si>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</si>
  <si>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</si>
  <si>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</si>
  <si>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</si>
  <si>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</si>
  <si>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</si>
  <si>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</si>
  <si>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</si>
  <si>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</si>
  <si>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</si>
  <si>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</si>
  <si>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</si>
  <si>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</si>
  <si>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</si>
  <si>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</si>
  <si>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</si>
  <si>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</si>
  <si>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</si>
  <si>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</si>
  <si>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</si>
  <si>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</si>
  <si>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</si>
  <si>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</si>
  <si>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</si>
  <si>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</si>
  <si>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</si>
  <si>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</si>
  <si>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</si>
  <si>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</si>
  <si>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</si>
  <si>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</si>
  <si>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</si>
  <si>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</si>
  <si>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</si>
  <si>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</si>
  <si>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</si>
  <si>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</si>
  <si>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</si>
  <si>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</si>
  <si>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</si>
  <si>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</si>
  <si>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</si>
  <si>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</si>
  <si>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</si>
  <si>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</si>
  <si>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</si>
  <si>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</si>
  <si>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</si>
  <si>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</si>
  <si>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</si>
  <si>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</si>
  <si>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</si>
  <si>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</si>
  <si>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</si>
  <si>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</si>
  <si>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</si>
  <si>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</si>
  <si>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</si>
  <si>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</si>
  <si>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</si>
  <si>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</si>
  <si>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</si>
  <si>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</si>
  <si>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</si>
  <si>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</si>
  <si>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</si>
  <si>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</si>
  <si>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</si>
  <si>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</si>
  <si>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</si>
  <si>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</si>
  <si>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</si>
  <si>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</si>
  <si>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</si>
  <si>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</si>
  <si>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</si>
  <si>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</si>
  <si>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</si>
  <si>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</si>
  <si>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</si>
  <si>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</si>
  <si>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</si>
  <si>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</si>
  <si>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</si>
  <si>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</si>
  <si>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</si>
  <si>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</si>
  <si>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</si>
  <si>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</si>
  <si>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</si>
  <si>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</si>
  <si>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</si>
  <si>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</si>
  <si>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</si>
  <si>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</si>
  <si>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</si>
  <si>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</si>
  <si>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</si>
  <si>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</si>
  <si>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</si>
  <si>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</si>
  <si>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</si>
  <si>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</si>
  <si>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</si>
  <si>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</si>
  <si>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</si>
  <si>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</si>
  <si>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</si>
  <si>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</si>
  <si>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</si>
  <si>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</si>
  <si>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</si>
  <si>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</si>
  <si>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</si>
  <si>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</si>
  <si>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</si>
  <si>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</si>
  <si>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</si>
  <si>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</si>
  <si>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</si>
  <si>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</si>
  <si>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</si>
  <si>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</si>
  <si>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</si>
  <si>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</si>
  <si>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</si>
  <si>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</si>
  <si>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</si>
  <si>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</si>
  <si>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</si>
  <si>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</si>
  <si>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</si>
  <si>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</si>
  <si>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</si>
  <si>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</si>
  <si>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</si>
  <si>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</si>
  <si>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</si>
  <si>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</si>
  <si>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</si>
  <si>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</si>
  <si>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</si>
  <si>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</si>
  <si>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</si>
  <si>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</si>
  <si>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</si>
  <si>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</si>
  <si>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</si>
  <si>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</si>
  <si>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</si>
  <si>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</si>
  <si>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</si>
  <si>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</si>
  <si>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</si>
  <si>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</si>
  <si>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</si>
  <si>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</si>
  <si>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</si>
  <si>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</si>
  <si>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</si>
  <si>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</si>
  <si>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</si>
  <si>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</si>
  <si>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</si>
  <si>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</si>
  <si>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</si>
  <si>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</si>
  <si>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</si>
  <si>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</si>
  <si>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</si>
  <si>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</si>
  <si>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</si>
  <si>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</si>
  <si>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</si>
  <si>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</si>
  <si>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</si>
  <si>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</si>
  <si>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</si>
  <si>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</si>
  <si>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</si>
  <si>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</si>
  <si>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</si>
  <si>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</si>
  <si>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</si>
  <si>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</si>
  <si>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</si>
  <si>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</si>
  <si>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</si>
  <si>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</si>
  <si>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</si>
  <si>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</si>
  <si>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</si>
  <si>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</si>
  <si>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</si>
  <si>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</si>
  <si>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</si>
  <si>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</si>
  <si>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</si>
  <si>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</si>
  <si>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</si>
  <si>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</si>
  <si>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</si>
  <si>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</si>
  <si>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</si>
  <si>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</si>
  <si>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</si>
  <si>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</si>
  <si>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</si>
  <si>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</si>
  <si>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</si>
  <si>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</si>
  <si>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</si>
  <si>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</si>
  <si>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</si>
  <si>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</si>
  <si>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</si>
  <si>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</si>
  <si>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</si>
  <si>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</si>
  <si>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</si>
  <si>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</si>
  <si>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</si>
  <si>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</si>
  <si>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</si>
  <si>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</si>
  <si>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</si>
  <si>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</si>
  <si>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</si>
  <si>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</si>
  <si>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</si>
  <si>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</si>
  <si>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</si>
  <si>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</si>
  <si>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</si>
  <si>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</si>
  <si>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</si>
  <si>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</si>
  <si>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</si>
  <si>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</si>
  <si>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</si>
  <si>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</si>
  <si>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</si>
  <si>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</si>
  <si>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</si>
  <si>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</si>
  <si>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</si>
  <si>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</si>
  <si>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</si>
  <si>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</si>
  <si>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</si>
  <si>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</si>
  <si>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</si>
  <si>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</si>
  <si>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</si>
  <si>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</si>
  <si>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</si>
  <si>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</si>
  <si>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</si>
  <si>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</si>
  <si>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</si>
  <si>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</si>
  <si>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</si>
  <si>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</si>
  <si>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</si>
  <si>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</si>
  <si>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</si>
  <si>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</si>
  <si>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</si>
  <si>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</si>
  <si>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</si>
  <si>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</si>
  <si>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</si>
  <si>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</si>
  <si>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</si>
  <si>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</si>
  <si>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</si>
  <si>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</si>
  <si>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</si>
  <si>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</si>
  <si>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</si>
  <si>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</si>
  <si>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</si>
  <si>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</si>
  <si>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</si>
  <si>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</si>
  <si>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</si>
  <si>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</si>
  <si>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</si>
  <si>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</si>
  <si>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</si>
  <si>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</si>
  <si>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</si>
  <si>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</si>
  <si>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</si>
  <si>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</si>
  <si>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</si>
  <si>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</si>
  <si>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</si>
  <si>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</si>
  <si>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</si>
  <si>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</si>
  <si>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</si>
  <si>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</si>
  <si>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</si>
  <si>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</si>
  <si>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</si>
  <si>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</si>
  <si>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</si>
  <si>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</si>
  <si>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</si>
  <si>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</si>
  <si>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</si>
  <si>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</si>
  <si>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</si>
  <si>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</si>
  <si>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</si>
  <si>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</si>
  <si>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</si>
  <si>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</si>
  <si>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</si>
  <si>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</si>
  <si>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</si>
  <si>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</si>
  <si>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</si>
  <si>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</si>
  <si>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</si>
  <si>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</si>
  <si>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</si>
  <si>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</si>
  <si>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</si>
  <si>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</si>
  <si>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</si>
  <si>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</si>
  <si>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</si>
  <si>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</si>
  <si>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</si>
  <si>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</si>
  <si>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</si>
  <si>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</si>
  <si>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</si>
  <si>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</si>
  <si>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</si>
  <si>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</si>
  <si>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</si>
  <si>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</si>
  <si>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</si>
  <si>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</si>
  <si>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</si>
  <si>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</si>
  <si>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</si>
  <si>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</si>
  <si>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</si>
  <si>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</si>
  <si>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</si>
  <si>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</si>
  <si>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</si>
  <si>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</si>
  <si>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</si>
  <si>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</si>
  <si>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</si>
  <si>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</si>
  <si>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</si>
  <si>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</si>
  <si>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</si>
  <si>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</si>
  <si>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</si>
  <si>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</si>
  <si>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</si>
  <si>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</si>
  <si>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</si>
  <si>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</si>
  <si>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</si>
  <si>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</si>
  <si>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</si>
  <si>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</si>
  <si>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</si>
  <si>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</si>
  <si>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</si>
  <si>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</si>
  <si>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</si>
  <si>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</si>
  <si>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</si>
  <si>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</si>
  <si>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</si>
  <si>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</si>
  <si>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</si>
  <si>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</si>
  <si>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</si>
  <si>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</si>
  <si>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</si>
  <si>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</si>
  <si>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</si>
  <si>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</si>
  <si>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</si>
  <si>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</si>
  <si>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</si>
  <si>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</si>
  <si>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</si>
  <si>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</si>
  <si>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</si>
  <si>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</si>
  <si>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</si>
  <si>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</si>
  <si>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</si>
  <si>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</si>
  <si>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</si>
  <si>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</si>
  <si>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</si>
  <si>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</si>
  <si>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</si>
  <si>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</si>
  <si>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</si>
  <si>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</si>
  <si>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</si>
  <si>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</si>
  <si>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</si>
  <si>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</si>
  <si>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</si>
  <si>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</si>
  <si>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</si>
  <si>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</si>
  <si>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</si>
  <si>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</si>
  <si>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</si>
  <si>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</si>
  <si>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</si>
  <si>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</si>
  <si>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</si>
  <si>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</si>
  <si>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</si>
  <si>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</si>
  <si>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</si>
  <si>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</si>
  <si>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</si>
  <si>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</si>
  <si>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</si>
  <si>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</si>
  <si>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</si>
  <si>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</si>
  <si>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</si>
  <si>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</si>
  <si>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</si>
  <si>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</si>
  <si>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</si>
  <si>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</si>
  <si>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</si>
  <si>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</si>
  <si>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</si>
  <si>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</si>
  <si>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</si>
  <si>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</si>
  <si>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</si>
  <si>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</si>
  <si>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</si>
  <si>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</si>
  <si>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</si>
  <si>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</si>
  <si>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</si>
  <si>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</si>
  <si>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</si>
  <si>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</si>
  <si>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</si>
  <si>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</si>
  <si>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</si>
  <si>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</si>
  <si>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</si>
  <si>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</si>
  <si>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</si>
  <si>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</si>
  <si>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</si>
  <si>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</si>
  <si>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</si>
  <si>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</si>
  <si>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</si>
  <si>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</si>
  <si>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</si>
  <si>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</si>
  <si>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</si>
  <si>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</si>
  <si>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</si>
  <si>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</si>
  <si>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</si>
  <si>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</si>
  <si>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</si>
  <si>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</si>
  <si>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</si>
  <si>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</si>
  <si>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</si>
  <si>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</si>
  <si>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</si>
  <si>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</si>
  <si>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</si>
  <si>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</si>
  <si>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</si>
  <si>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</si>
  <si>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</si>
  <si>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</si>
  <si>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</si>
  <si>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</si>
  <si>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</si>
  <si>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</si>
  <si>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</si>
  <si>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</si>
  <si>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</si>
  <si>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</si>
  <si>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</si>
  <si>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</si>
  <si>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</si>
  <si>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</si>
  <si>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</si>
  <si>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</si>
  <si>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</si>
  <si>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</si>
  <si>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</si>
  <si>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</si>
  <si>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</si>
  <si>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</si>
  <si>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</si>
  <si>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</si>
  <si>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</si>
  <si>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</si>
  <si>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</si>
  <si>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</si>
  <si>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</si>
  <si>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</si>
  <si>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</si>
  <si>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</si>
  <si>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</si>
  <si>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</si>
  <si>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</si>
  <si>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</si>
  <si>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</si>
  <si>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</si>
  <si>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</si>
  <si>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</si>
  <si>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</si>
  <si>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</si>
  <si>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</si>
  <si>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</si>
  <si>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</si>
  <si>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</si>
  <si>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</si>
  <si>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</si>
  <si>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</si>
  <si>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</si>
  <si>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</si>
  <si>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</si>
  <si>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</si>
  <si>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</si>
  <si>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</si>
  <si>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</si>
  <si>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</si>
  <si>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</si>
  <si>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</si>
  <si>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</si>
  <si>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</si>
  <si>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</si>
  <si>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</si>
  <si>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</si>
  <si>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</si>
  <si>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</si>
  <si>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</si>
  <si>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</si>
  <si>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</si>
  <si>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</si>
  <si>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</si>
  <si>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</si>
  <si>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</si>
  <si>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</si>
  <si>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</si>
  <si>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</si>
  <si>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</si>
  <si>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</si>
  <si>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</si>
  <si>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</si>
  <si>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</si>
  <si>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</si>
  <si>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</si>
  <si>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</si>
  <si>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</si>
  <si>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</si>
  <si>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</si>
  <si>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</si>
  <si>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</si>
  <si>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</si>
  <si>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</si>
  <si>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</si>
  <si>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</si>
  <si>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</si>
  <si>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</si>
  <si>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</si>
  <si>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</si>
  <si>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</si>
  <si>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</si>
  <si>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</si>
  <si>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</si>
  <si>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</si>
  <si>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</si>
  <si>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</si>
  <si>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</si>
  <si>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</si>
  <si>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</si>
  <si>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</si>
  <si>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</si>
  <si>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</si>
  <si>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</si>
  <si>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</si>
  <si>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</si>
  <si>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</si>
  <si>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</si>
  <si>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</si>
  <si>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</si>
  <si>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</si>
  <si>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</si>
  <si>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</si>
  <si>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</si>
  <si>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</si>
  <si>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</si>
  <si>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</si>
  <si>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</si>
  <si>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</si>
  <si>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</si>
  <si>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</si>
  <si>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</si>
  <si>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</si>
  <si>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</si>
  <si>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</si>
  <si>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</si>
  <si>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</si>
  <si>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</si>
  <si>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</si>
  <si>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</si>
  <si>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</si>
  <si>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</si>
  <si>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</si>
  <si>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</si>
  <si>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</si>
  <si>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</si>
  <si>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</si>
  <si>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</si>
  <si>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</si>
  <si>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</si>
  <si>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</si>
  <si>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</si>
  <si>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</si>
  <si>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</si>
  <si>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</si>
  <si>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</si>
  <si>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</si>
  <si>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</si>
  <si>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</si>
  <si>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</si>
  <si>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</si>
  <si>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</si>
  <si>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</si>
  <si>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</si>
  <si>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</si>
  <si>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</si>
  <si>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</si>
  <si>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</si>
  <si>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</si>
  <si>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</si>
  <si>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</si>
  <si>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</si>
  <si>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</si>
  <si>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</si>
  <si>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</si>
  <si>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</si>
  <si>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</si>
  <si>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</si>
  <si>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</si>
  <si>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</si>
  <si>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</si>
  <si>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</si>
  <si>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</si>
  <si>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</si>
  <si>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</si>
  <si>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</si>
  <si>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</si>
  <si>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</si>
  <si>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</si>
  <si>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</si>
  <si>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</si>
  <si>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</si>
  <si>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</si>
  <si>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</si>
  <si>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</si>
  <si>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</si>
  <si>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</si>
  <si>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</si>
  <si>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</si>
  <si>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</si>
  <si>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</si>
  <si>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</si>
  <si>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</si>
  <si>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</si>
  <si>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</si>
  <si>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</si>
  <si>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</si>
  <si>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</si>
  <si>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</si>
  <si>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</si>
  <si>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</si>
  <si>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</si>
  <si>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</si>
  <si>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</si>
  <si>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</si>
  <si>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</si>
  <si>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</si>
  <si>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</si>
  <si>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</si>
  <si>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</si>
  <si>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</si>
  <si>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</si>
  <si>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</si>
  <si>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</si>
  <si>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</si>
  <si>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</si>
  <si>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</si>
  <si>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</si>
  <si>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</si>
  <si>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</si>
  <si>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</si>
  <si>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</si>
  <si>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</si>
  <si>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</si>
  <si>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</si>
  <si>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</si>
  <si>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</si>
  <si>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</si>
  <si>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</si>
  <si>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</si>
  <si>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</si>
  <si>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</si>
  <si>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</si>
  <si>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</si>
  <si>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</si>
  <si>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</si>
  <si>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</si>
  <si>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</si>
  <si>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</si>
  <si>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</si>
  <si>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</si>
  <si>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</si>
  <si>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</si>
  <si>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</si>
  <si>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</si>
  <si>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</si>
  <si>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</si>
  <si>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</si>
  <si>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</si>
  <si>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</si>
  <si>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</si>
  <si>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</si>
  <si>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</si>
  <si>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</si>
  <si>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</si>
  <si>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</si>
  <si>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</si>
  <si>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</si>
  <si>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</si>
  <si>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</si>
  <si>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</si>
  <si>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</si>
  <si>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</si>
  <si>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</si>
  <si>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</si>
  <si>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</si>
  <si>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</si>
  <si>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</si>
  <si>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</si>
  <si>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</si>
  <si>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</si>
  <si>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</si>
  <si>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</si>
  <si>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</si>
  <si>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</si>
  <si>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</si>
  <si>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</si>
  <si>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</si>
  <si>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</si>
  <si>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</si>
  <si>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</si>
  <si>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</si>
  <si>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</si>
  <si>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</si>
  <si>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</si>
  <si>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</si>
  <si>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</si>
  <si>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</si>
  <si>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</si>
  <si>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</si>
  <si>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</si>
  <si>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</si>
  <si>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</si>
  <si>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</si>
  <si>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</si>
  <si>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</si>
  <si>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</si>
  <si>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</si>
  <si>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</si>
  <si>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</si>
  <si>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</si>
  <si>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</si>
  <si>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</si>
  <si>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</si>
  <si>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</si>
  <si>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</si>
  <si>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</si>
  <si>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</si>
  <si>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</si>
  <si>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</si>
  <si>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</si>
  <si>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</si>
  <si>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</si>
  <si>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</si>
  <si>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</si>
  <si>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</si>
  <si>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</si>
  <si>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</si>
  <si>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</si>
  <si>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</si>
  <si>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</si>
  <si>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</si>
  <si>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</si>
  <si>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</si>
  <si>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</si>
  <si>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</si>
  <si>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</si>
  <si>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</si>
  <si>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</si>
  <si>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</si>
  <si>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</si>
  <si>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</si>
  <si>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</si>
  <si>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</si>
  <si>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</si>
  <si>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</si>
  <si>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</si>
  <si>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</si>
  <si>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</si>
  <si>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</si>
  <si>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</si>
  <si>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</si>
  <si>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</si>
  <si>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</si>
  <si>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</si>
  <si>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</si>
  <si>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</si>
  <si>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</si>
  <si>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</si>
  <si>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</si>
  <si>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</si>
  <si>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</si>
  <si>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</si>
  <si>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</si>
  <si>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</si>
  <si>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</si>
  <si>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</si>
  <si>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</si>
  <si>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</si>
  <si>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</si>
  <si>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</si>
  <si>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</si>
  <si>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</si>
  <si>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</si>
  <si>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</si>
  <si>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</si>
  <si>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</si>
  <si>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</si>
  <si>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</si>
  <si>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</si>
  <si>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</si>
  <si>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</si>
  <si>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</si>
  <si>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</si>
  <si>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</si>
  <si>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</si>
  <si>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</si>
  <si>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</si>
  <si>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</si>
  <si>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</si>
  <si>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</si>
  <si>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</si>
  <si>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</si>
  <si>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</si>
  <si>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</si>
  <si>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</si>
  <si>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</si>
  <si>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</si>
  <si>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</si>
  <si>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</si>
  <si>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</si>
  <si>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</si>
  <si>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</si>
  <si>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</si>
  <si>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</si>
  <si>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</si>
  <si>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</si>
  <si>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</si>
  <si>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</si>
  <si>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</si>
  <si>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</si>
  <si>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</si>
  <si>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</si>
  <si>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</si>
  <si>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</si>
  <si>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</si>
  <si>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</si>
  <si>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</si>
  <si>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</si>
  <si>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</si>
  <si>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</si>
  <si>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</si>
  <si>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</si>
  <si>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</si>
  <si>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</si>
  <si>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</si>
  <si>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</si>
  <si>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</si>
  <si>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</si>
  <si>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</si>
  <si>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</si>
  <si>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</si>
  <si>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</si>
  <si>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</si>
  <si>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</si>
  <si>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</si>
  <si>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</si>
  <si>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</si>
  <si>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</si>
  <si>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</si>
  <si>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</si>
  <si>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</si>
  <si>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</si>
  <si>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</si>
  <si>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</si>
  <si>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</si>
  <si>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</si>
  <si>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</si>
  <si>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</si>
  <si>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</si>
  <si>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</si>
  <si>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</si>
  <si>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</si>
  <si>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</si>
  <si>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</si>
  <si>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</si>
  <si>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</si>
  <si>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</si>
  <si>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</si>
  <si>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</si>
  <si>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</si>
  <si>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</si>
  <si>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</si>
  <si>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</si>
  <si>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</si>
  <si>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</si>
  <si>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</si>
  <si>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</si>
  <si>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</si>
  <si>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</si>
  <si>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</si>
  <si>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</si>
  <si>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</si>
  <si>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</si>
  <si>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</si>
  <si>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</si>
  <si>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</si>
  <si>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</si>
  <si>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</si>
  <si>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</si>
  <si>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</si>
  <si>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</si>
  <si>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</si>
  <si>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</si>
  <si>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</si>
  <si>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</si>
  <si>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</si>
  <si>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</si>
  <si>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</si>
  <si>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</si>
  <si>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</si>
  <si>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</si>
  <si>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</si>
  <si>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</si>
  <si>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</si>
  <si>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</si>
  <si>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</si>
  <si>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</si>
  <si>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</si>
  <si>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</si>
  <si>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</si>
  <si>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</si>
  <si>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</si>
  <si>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</si>
  <si>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</si>
  <si>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</si>
  <si>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</si>
  <si>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</si>
  <si>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</si>
  <si>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</si>
  <si>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</si>
  <si>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</si>
  <si>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</si>
  <si>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</si>
  <si>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</si>
  <si>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</si>
  <si>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</si>
  <si>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</si>
  <si>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</si>
  <si>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</si>
  <si>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</si>
  <si>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</si>
  <si>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</si>
  <si>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</si>
  <si>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</si>
  <si>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</si>
  <si>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</si>
  <si>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</si>
  <si>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</si>
  <si>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</si>
  <si>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</si>
  <si>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</si>
  <si>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</si>
  <si>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</si>
  <si>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</si>
  <si>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</si>
  <si>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</si>
  <si>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</si>
  <si>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</si>
  <si>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</si>
  <si>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</si>
  <si>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</si>
  <si>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</si>
  <si>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</si>
  <si>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</si>
  <si>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</si>
  <si>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</si>
  <si>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</si>
  <si>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</si>
  <si>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</si>
  <si>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</si>
  <si>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</si>
  <si>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</si>
  <si>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</si>
  <si>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</si>
  <si>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</si>
  <si>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</si>
  <si>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</si>
  <si>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</si>
  <si>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</si>
  <si>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</si>
  <si>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</si>
  <si>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</si>
  <si>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</si>
  <si>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</si>
  <si>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</si>
  <si>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</si>
  <si>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</si>
  <si>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</si>
  <si>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</si>
  <si>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</si>
  <si>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</si>
  <si>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</si>
  <si>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</si>
  <si>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</si>
  <si>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</si>
  <si>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</si>
  <si>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</si>
  <si>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</si>
  <si>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</si>
  <si>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</si>
  <si>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</si>
  <si>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</si>
  <si>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</si>
  <si>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</si>
  <si>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</si>
  <si>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</si>
  <si>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</si>
  <si>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</si>
  <si>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</si>
  <si>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</si>
  <si>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</si>
  <si>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</si>
  <si>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</si>
  <si>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</si>
  <si>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</si>
  <si>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</si>
  <si>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</si>
  <si>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</si>
  <si>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</si>
  <si>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</si>
  <si>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</si>
  <si>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</si>
  <si>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</si>
  <si>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</si>
  <si>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</si>
  <si>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</si>
  <si>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</si>
  <si>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</si>
  <si>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</si>
  <si>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</si>
  <si>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</si>
  <si>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</si>
  <si>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</si>
  <si>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</si>
  <si>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</si>
  <si>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</si>
  <si>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</si>
  <si>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</si>
  <si>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</si>
  <si>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</si>
  <si>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</si>
  <si>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</si>
  <si>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</si>
  <si>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</si>
  <si>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</si>
  <si>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</si>
  <si>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</si>
  <si>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</si>
  <si>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</si>
  <si>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</si>
  <si>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</si>
  <si>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</si>
  <si>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</si>
  <si>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</si>
  <si>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</si>
  <si>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</si>
  <si>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</si>
  <si>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</si>
  <si>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</si>
  <si>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</si>
  <si>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</si>
  <si>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</si>
  <si>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</si>
  <si>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</si>
  <si>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</si>
  <si>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</si>
  <si>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</si>
  <si>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</si>
  <si>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</si>
  <si>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</si>
  <si>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</si>
  <si>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</si>
  <si>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</si>
  <si>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</si>
  <si>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</si>
  <si>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</si>
  <si>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</si>
  <si>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</si>
  <si>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</si>
  <si>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</si>
  <si>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</si>
  <si>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</si>
  <si>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</si>
  <si>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</si>
  <si>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</si>
  <si>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</si>
  <si>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</si>
  <si>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</si>
  <si>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</si>
  <si>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</si>
  <si>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</si>
  <si>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</si>
  <si>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</si>
  <si>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</si>
  <si>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</si>
  <si>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</si>
  <si>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</si>
  <si>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</si>
  <si>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</si>
  <si>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</si>
  <si>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</si>
  <si>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</si>
  <si>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</si>
  <si>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</si>
  <si>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</si>
  <si>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</si>
  <si>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</si>
  <si>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</si>
  <si>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</si>
  <si>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</si>
  <si>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</si>
  <si>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</si>
  <si>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</si>
  <si>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</si>
  <si>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</si>
  <si>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</si>
  <si>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</si>
  <si>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</si>
  <si>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</si>
  <si>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</si>
  <si>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</si>
  <si>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</si>
  <si>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</si>
  <si>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</si>
  <si>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</si>
  <si>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</si>
  <si>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</si>
  <si>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</si>
  <si>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</si>
  <si>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</si>
  <si>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</si>
  <si>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</si>
  <si>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</si>
  <si>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</si>
  <si>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</si>
  <si>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</si>
  <si>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</si>
  <si>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</si>
  <si>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</si>
  <si>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</si>
  <si>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</si>
  <si>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</si>
  <si>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</si>
  <si>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</si>
  <si>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</si>
  <si>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</si>
  <si>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</si>
  <si>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</si>
  <si>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</si>
  <si>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</si>
  <si>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</si>
  <si>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</si>
  <si>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</si>
  <si>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</si>
  <si>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</si>
  <si>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</si>
  <si>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</si>
  <si>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</si>
  <si>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</si>
  <si>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</si>
  <si>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</si>
  <si>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</si>
  <si>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</si>
  <si>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</si>
  <si>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</si>
  <si>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</si>
  <si>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</si>
  <si>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</si>
  <si>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</si>
  <si>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</si>
  <si>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</si>
  <si>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</si>
  <si>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</si>
  <si>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</si>
  <si>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</si>
  <si>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</si>
  <si>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</si>
  <si>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</si>
  <si>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</si>
  <si>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</si>
  <si>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</si>
  <si>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</si>
  <si>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</si>
  <si>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</si>
  <si>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</si>
  <si>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</si>
  <si>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</si>
  <si>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</si>
  <si>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</si>
  <si>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</si>
  <si>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</si>
  <si>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</si>
  <si>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</si>
  <si>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</si>
  <si>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</si>
  <si>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</si>
  <si>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</si>
  <si>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</si>
  <si>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</si>
  <si>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</si>
  <si>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</si>
  <si>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</si>
  <si>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</si>
  <si>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</si>
  <si>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</si>
  <si>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</si>
  <si>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</si>
  <si>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</si>
  <si>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</si>
  <si>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</si>
  <si>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</si>
  <si>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</si>
  <si>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</si>
  <si>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</si>
  <si>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</si>
  <si>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</si>
  <si>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</si>
  <si>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</si>
  <si>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</si>
  <si>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</si>
  <si>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</si>
  <si>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</si>
  <si>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</si>
  <si>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</si>
  <si>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</si>
  <si>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</si>
  <si>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</si>
  <si>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</si>
  <si>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</si>
  <si>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</si>
  <si>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</si>
  <si>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</si>
  <si>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</si>
  <si>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</si>
  <si>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</si>
  <si>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</si>
  <si>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</si>
  <si>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</si>
  <si>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</si>
  <si>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</si>
  <si>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</si>
  <si>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</si>
  <si>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</si>
  <si>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</si>
  <si>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</si>
  <si>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</si>
  <si>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</si>
  <si>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</si>
  <si>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</si>
  <si>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</si>
  <si>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</si>
  <si>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</si>
  <si>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</si>
  <si>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</si>
  <si>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</si>
  <si>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</si>
  <si>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</si>
  <si>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</si>
  <si>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</si>
  <si>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</si>
  <si>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</si>
  <si>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</si>
  <si>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</si>
  <si>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</si>
  <si>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</si>
  <si>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</si>
  <si>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</si>
  <si>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</si>
  <si>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</si>
  <si>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</si>
  <si>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</si>
  <si>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</si>
  <si>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</si>
  <si>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</si>
  <si>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</si>
  <si>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</si>
  <si>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</si>
  <si>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</si>
  <si>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</si>
  <si>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</si>
  <si>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</si>
  <si>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</si>
  <si>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</si>
  <si>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</si>
  <si>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</si>
  <si>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</si>
  <si>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</si>
  <si>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</si>
  <si>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</si>
  <si>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</si>
  <si>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</si>
  <si>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</si>
  <si>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</si>
  <si>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</si>
  <si>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</si>
  <si>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</si>
  <si>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</si>
  <si>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</si>
  <si>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</si>
  <si>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</si>
  <si>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</si>
  <si>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</si>
  <si>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</si>
  <si>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</si>
  <si>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</si>
  <si>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</si>
  <si>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</si>
  <si>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</si>
  <si>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</si>
  <si>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</si>
  <si>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</si>
  <si>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</si>
  <si>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</si>
  <si>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</si>
  <si>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</si>
  <si>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</si>
  <si>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</si>
  <si>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</si>
  <si>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</si>
  <si>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</si>
  <si>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</si>
  <si>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</si>
  <si>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</si>
  <si>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</si>
  <si>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</si>
  <si>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</si>
  <si>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</si>
  <si>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</si>
  <si>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</si>
  <si>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</si>
  <si>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</si>
  <si>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</si>
  <si>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</si>
  <si>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</si>
  <si>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</si>
  <si>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</si>
  <si>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</si>
  <si>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</si>
  <si>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</si>
  <si>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</si>
  <si>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</si>
  <si>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</si>
  <si>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</si>
  <si>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</si>
  <si>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</si>
  <si>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</si>
  <si>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</si>
  <si>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</si>
  <si>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</si>
  <si>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</si>
  <si>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</si>
  <si>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</si>
  <si>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</si>
  <si>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</si>
  <si>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</si>
  <si>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</si>
  <si>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</si>
  <si>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</si>
  <si>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</si>
  <si>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</si>
  <si>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</si>
  <si>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</si>
  <si>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</si>
  <si>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</si>
  <si>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</si>
  <si>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</si>
  <si>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</si>
  <si>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</si>
  <si>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</si>
  <si>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</si>
  <si>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</si>
  <si>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</si>
  <si>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</si>
  <si>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</si>
  <si>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</si>
  <si>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</si>
  <si>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</si>
  <si>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</si>
  <si>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</si>
  <si>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</si>
  <si>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</si>
  <si>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</si>
  <si>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</si>
  <si>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</si>
  <si>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</si>
  <si>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</si>
  <si>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</si>
  <si>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</si>
  <si>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</si>
  <si>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</si>
  <si>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</si>
  <si>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</si>
  <si>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</si>
  <si>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</si>
  <si>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</si>
  <si>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</si>
  <si>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</si>
  <si>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</si>
  <si>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</si>
  <si>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</si>
  <si>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</si>
  <si>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</si>
  <si>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</si>
  <si>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</si>
  <si>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</si>
  <si>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</si>
  <si>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</si>
  <si>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</si>
  <si>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</si>
  <si>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</si>
  <si>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</si>
  <si>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</si>
  <si>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</si>
  <si>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</si>
  <si>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</si>
  <si>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</si>
  <si>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</si>
  <si>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</si>
  <si>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</si>
  <si>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</si>
  <si>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</si>
  <si>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</si>
  <si>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</si>
  <si>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</si>
  <si>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</si>
  <si>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</si>
  <si>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</si>
  <si>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</si>
  <si>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</si>
  <si>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</si>
  <si>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</si>
  <si>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</si>
  <si>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</si>
  <si>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</si>
  <si>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</si>
  <si>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</si>
  <si>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</si>
  <si>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</si>
  <si>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</si>
  <si>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</si>
  <si>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</si>
  <si>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</si>
  <si>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</si>
  <si>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</si>
  <si>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</si>
  <si>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</si>
  <si>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</si>
  <si>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</si>
  <si>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</si>
  <si>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</si>
  <si>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</si>
  <si>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</si>
  <si>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</si>
  <si>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</si>
  <si>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</si>
  <si>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</si>
  <si>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</si>
  <si>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</si>
  <si>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</si>
  <si>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</si>
  <si>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</si>
  <si>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</si>
  <si>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</si>
  <si>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</si>
  <si>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</si>
  <si>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</si>
  <si>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</si>
  <si>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</si>
  <si>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</si>
  <si>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</si>
  <si>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</si>
  <si>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</si>
  <si>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</si>
  <si>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</si>
  <si>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</si>
  <si>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</si>
  <si>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</si>
  <si>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</si>
  <si>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</si>
  <si>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</si>
  <si>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</si>
  <si>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</si>
  <si>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</si>
  <si>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</si>
  <si>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</si>
  <si>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</si>
  <si>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</si>
  <si>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</si>
  <si>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</si>
  <si>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</si>
  <si>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</si>
  <si>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</si>
  <si>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</si>
  <si>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</si>
  <si>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</si>
  <si>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</si>
  <si>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</si>
  <si>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</si>
  <si>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</si>
  <si>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</si>
  <si>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</si>
  <si>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</si>
  <si>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</si>
  <si>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</si>
  <si>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</si>
  <si>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</si>
  <si>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</si>
  <si>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</si>
  <si>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</si>
  <si>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</si>
  <si>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</si>
  <si>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</si>
  <si>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</si>
  <si>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</si>
  <si>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</si>
  <si>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</si>
  <si>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</si>
  <si>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</si>
  <si>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</si>
  <si>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</si>
  <si>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</si>
  <si>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</si>
  <si>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</si>
  <si>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</si>
  <si>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</si>
  <si>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</si>
  <si>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</si>
  <si>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</si>
  <si>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</si>
  <si>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</si>
  <si>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</si>
  <si>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</si>
  <si>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</si>
  <si>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</si>
  <si>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</si>
  <si>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</si>
  <si>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</si>
  <si>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</si>
  <si>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</si>
  <si>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</si>
  <si>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</si>
  <si>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</si>
  <si>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</si>
  <si>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</si>
  <si>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</si>
  <si>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</si>
  <si>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</si>
  <si>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</si>
  <si>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</si>
  <si>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</si>
  <si>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</si>
  <si>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</si>
  <si>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</si>
  <si>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</si>
  <si>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</si>
  <si>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</si>
  <si>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</si>
  <si>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</si>
  <si>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</si>
  <si>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</si>
  <si>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</si>
  <si>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</si>
  <si>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</si>
  <si>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</si>
  <si>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</si>
  <si>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</si>
  <si>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</si>
  <si>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</si>
  <si>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</si>
  <si>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</si>
  <si>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</si>
  <si>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</si>
  <si>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</si>
  <si>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</si>
  <si>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</si>
  <si>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</si>
  <si>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</si>
  <si>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</si>
  <si>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</si>
  <si>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</si>
  <si>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</si>
  <si>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</si>
  <si>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</si>
  <si>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</si>
  <si>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</si>
  <si>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</si>
  <si>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</si>
  <si>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</si>
  <si>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</si>
  <si>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</si>
  <si>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</si>
  <si>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</si>
  <si>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</si>
  <si>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</si>
  <si>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</si>
  <si>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</si>
  <si>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</si>
  <si>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</si>
  <si>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</si>
  <si>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</si>
  <si>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</si>
  <si>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</si>
  <si>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</si>
  <si>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</si>
  <si>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</si>
  <si>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</si>
  <si>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</si>
  <si>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</si>
  <si>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</si>
  <si>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</si>
  <si>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</si>
  <si>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</si>
  <si>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</si>
  <si>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</si>
  <si>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</si>
  <si>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</si>
  <si>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</si>
  <si>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</si>
  <si>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</si>
  <si>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</si>
  <si>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</si>
  <si>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</si>
  <si>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</si>
  <si>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</si>
  <si>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</si>
  <si>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</si>
  <si>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</si>
  <si>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</si>
  <si>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</si>
  <si>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</si>
  <si>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</si>
  <si>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</si>
  <si>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</si>
  <si>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</si>
  <si>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</si>
  <si>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</si>
  <si>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</si>
  <si>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</si>
  <si>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</si>
  <si>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</si>
  <si>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</si>
  <si>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</si>
  <si>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</si>
  <si>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</si>
  <si>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</si>
  <si>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</si>
  <si>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</si>
  <si>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</si>
  <si>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</si>
  <si>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</si>
  <si>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</si>
  <si>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</si>
  <si>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</si>
  <si>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</si>
  <si>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</si>
  <si>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</si>
  <si>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</si>
  <si>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</si>
  <si>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</si>
  <si>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</si>
  <si>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</si>
  <si>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</si>
  <si>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</si>
  <si>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</si>
  <si>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</si>
  <si>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</si>
  <si>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</si>
  <si>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</si>
  <si>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</si>
  <si>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</si>
  <si>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</si>
  <si>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</si>
  <si>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</si>
  <si>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</si>
  <si>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</si>
  <si>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</si>
  <si>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</si>
  <si>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</si>
  <si>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</si>
  <si>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</si>
  <si>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</si>
  <si>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</si>
  <si>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</si>
  <si>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</si>
  <si>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</si>
  <si>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</si>
  <si>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</si>
  <si>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</si>
  <si>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</si>
  <si>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</si>
  <si>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</si>
  <si>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</si>
  <si>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</si>
  <si>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</si>
  <si>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</si>
  <si>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</si>
  <si>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</si>
  <si>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</si>
  <si>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</si>
  <si>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</si>
  <si>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</si>
  <si>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</si>
  <si>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</si>
  <si>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</si>
  <si>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</si>
  <si>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</si>
  <si>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</si>
  <si>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</si>
  <si>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</si>
  <si>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</si>
  <si>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</si>
  <si>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</si>
  <si>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</si>
  <si>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</si>
  <si>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</si>
  <si>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</si>
  <si>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</si>
  <si>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</si>
  <si>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</si>
  <si>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</si>
  <si>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</si>
  <si>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</si>
  <si>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</si>
  <si>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</si>
  <si>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</si>
  <si>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</si>
  <si>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</si>
  <si>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</si>
  <si>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</si>
  <si>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</si>
  <si>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</si>
  <si>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</si>
  <si>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</si>
  <si>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</si>
  <si>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</si>
  <si>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</si>
  <si>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</si>
  <si>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</si>
  <si>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</si>
  <si>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</si>
  <si>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</si>
  <si>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</si>
  <si>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</si>
  <si>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</si>
  <si>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</si>
  <si>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</si>
  <si>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</si>
  <si>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</si>
  <si>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</si>
  <si>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</si>
  <si>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</si>
  <si>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</si>
  <si>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</si>
  <si>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</si>
  <si>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</si>
  <si>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</si>
  <si>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</si>
  <si>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</si>
  <si>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</si>
  <si>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</si>
  <si>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</si>
  <si>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</si>
  <si>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</si>
  <si>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</si>
  <si>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</si>
  <si>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</si>
  <si>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</si>
  <si>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</si>
  <si>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</si>
  <si>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</si>
  <si>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</si>
  <si>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</si>
  <si>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</si>
  <si>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</si>
  <si>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</si>
  <si>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</si>
  <si>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</si>
  <si>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</si>
  <si>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</si>
  <si>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</si>
  <si>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</si>
  <si>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</si>
  <si>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</si>
  <si>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</si>
  <si>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</si>
  <si>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</si>
  <si>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</si>
  <si>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</si>
  <si>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</si>
  <si>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</si>
  <si>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</si>
  <si>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</si>
  <si>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</si>
  <si>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</si>
  <si>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</si>
  <si>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</si>
  <si>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</si>
  <si>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</si>
  <si>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</si>
  <si>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</si>
  <si>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</si>
  <si>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</si>
  <si>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</si>
  <si>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</si>
  <si>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</si>
  <si>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</si>
  <si>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</si>
  <si>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</si>
  <si>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</si>
  <si>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</si>
  <si>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</si>
  <si>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</si>
  <si>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</si>
  <si>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</si>
  <si>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</si>
  <si>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</si>
  <si>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</si>
  <si>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</si>
  <si>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</si>
  <si>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</si>
  <si>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</si>
  <si>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</si>
  <si>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</si>
  <si>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</si>
  <si>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</si>
  <si>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</si>
  <si>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</si>
  <si>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</si>
  <si>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</si>
  <si>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</si>
  <si>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</si>
  <si>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</si>
  <si>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</si>
  <si>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</si>
  <si>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</si>
  <si>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</si>
  <si>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</si>
  <si>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</si>
  <si>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</si>
  <si>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</si>
  <si>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</si>
  <si>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</si>
  <si>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</si>
  <si>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</si>
  <si>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</si>
  <si>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</si>
  <si>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</si>
  <si>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</si>
  <si>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</si>
  <si>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</si>
  <si>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</si>
  <si>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</si>
  <si>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</si>
  <si>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</si>
  <si>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</si>
  <si>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</si>
  <si>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</si>
  <si>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</si>
  <si>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</si>
  <si>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</si>
  <si>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</si>
  <si>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</si>
  <si>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</si>
  <si>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</si>
  <si>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</si>
  <si>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</si>
  <si>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</si>
  <si>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</si>
  <si>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</si>
  <si>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</si>
  <si>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</si>
  <si>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</si>
  <si>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</si>
  <si>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</si>
  <si>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</si>
  <si>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</si>
  <si>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</si>
  <si>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</si>
  <si>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</si>
  <si>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</si>
  <si>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</si>
  <si>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</si>
  <si>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</si>
  <si>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</si>
  <si>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</si>
  <si>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</si>
  <si>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</si>
  <si>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</si>
  <si>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</si>
  <si>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</si>
  <si>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</si>
  <si>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</si>
  <si>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</si>
  <si>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</si>
  <si>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</si>
  <si>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</si>
  <si>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</si>
  <si>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</si>
  <si>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</si>
  <si>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</si>
  <si>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</si>
  <si>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</si>
  <si>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</si>
  <si>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</si>
  <si>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</si>
  <si>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</si>
  <si>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</si>
  <si>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</si>
  <si>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</si>
  <si>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</si>
  <si>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</si>
  <si>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</si>
  <si>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</si>
  <si>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</si>
  <si>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</si>
  <si>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</si>
  <si>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</si>
  <si>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</si>
  <si>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</si>
  <si>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</si>
  <si>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</si>
  <si>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</si>
  <si>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</si>
  <si>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</si>
  <si>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</si>
  <si>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</si>
  <si>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</si>
  <si>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</si>
  <si>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</si>
  <si>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</si>
  <si>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</si>
  <si>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</si>
  <si>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</si>
  <si>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</si>
  <si>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</si>
  <si>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</si>
  <si>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</si>
  <si>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</si>
  <si>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</si>
  <si>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</si>
  <si>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</si>
  <si>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</si>
  <si>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</si>
  <si>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</si>
  <si>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</si>
  <si>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</si>
  <si>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</si>
  <si>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</si>
  <si>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</si>
  <si>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</si>
  <si>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</si>
  <si>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</si>
  <si>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</si>
  <si>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</si>
  <si>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</si>
  <si>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</si>
  <si>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</si>
  <si>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</si>
  <si>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</si>
  <si>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</si>
  <si>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</si>
  <si>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</si>
  <si>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</si>
  <si>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</si>
  <si>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</si>
  <si>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</si>
  <si>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</si>
  <si>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</si>
  <si>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</si>
  <si>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</si>
  <si>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</si>
  <si>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</si>
  <si>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</si>
  <si>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</si>
  <si>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</si>
  <si>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</si>
  <si>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</si>
  <si>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</si>
  <si>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</si>
  <si>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</si>
  <si>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</si>
  <si>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</si>
  <si>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</si>
  <si>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</si>
  <si>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</si>
  <si>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</si>
  <si>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</si>
  <si>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</si>
  <si>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</si>
  <si>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</si>
  <si>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</si>
  <si>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</si>
  <si>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</si>
  <si>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</si>
  <si>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</si>
  <si>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</si>
  <si>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</si>
  <si>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</si>
  <si>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</si>
  <si>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</si>
  <si>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</si>
  <si>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</si>
  <si>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</si>
  <si>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</si>
  <si>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</si>
  <si>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</si>
  <si>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</si>
  <si>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</si>
  <si>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</si>
  <si>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</si>
  <si>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</si>
  <si>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</si>
  <si>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</si>
  <si>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</si>
  <si>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</si>
  <si>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</si>
  <si>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</si>
  <si>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</si>
  <si>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</si>
  <si>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</si>
  <si>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</si>
  <si>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</si>
  <si>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</si>
  <si>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</si>
  <si>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</si>
  <si>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</si>
  <si>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</si>
  <si>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</si>
  <si>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</si>
  <si>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</si>
  <si>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</si>
  <si>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</si>
  <si>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</si>
  <si>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</si>
  <si>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</si>
  <si>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</si>
  <si>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</si>
  <si>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</si>
  <si>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</si>
  <si>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</si>
  <si>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</si>
  <si>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</si>
  <si>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</si>
  <si>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</si>
  <si>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</si>
  <si>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</si>
  <si>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</si>
  <si>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</si>
  <si>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</si>
  <si>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</si>
  <si>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</si>
  <si>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</si>
  <si>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</si>
  <si>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</si>
  <si>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</si>
  <si>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</si>
  <si>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</si>
  <si>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</si>
  <si>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</si>
  <si>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</si>
  <si>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</si>
  <si>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</si>
  <si>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</si>
  <si>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</si>
  <si>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</si>
  <si>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</si>
  <si>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</si>
  <si>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</si>
  <si>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</si>
  <si>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</si>
  <si>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</si>
  <si>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</si>
  <si>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</si>
  <si>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</si>
  <si>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</si>
  <si>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</si>
  <si>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</si>
  <si>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</si>
  <si>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</si>
  <si>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</si>
  <si>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</si>
  <si>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</si>
  <si>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</si>
  <si>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</si>
  <si>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</si>
  <si>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</si>
  <si>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</si>
  <si>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</si>
  <si>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</si>
  <si>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</si>
  <si>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</si>
  <si>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</si>
  <si>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</si>
  <si>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</si>
  <si>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</si>
  <si>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</si>
  <si>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</si>
  <si>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</si>
  <si>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</si>
  <si>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</si>
  <si>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</si>
  <si>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</si>
  <si>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</si>
  <si>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</si>
  <si>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</si>
  <si>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</si>
  <si>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</si>
  <si>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</si>
  <si>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</si>
  <si>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</si>
  <si>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</si>
  <si>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</si>
  <si>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</si>
  <si>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</si>
  <si>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</si>
  <si>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</si>
  <si>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</si>
  <si>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</si>
  <si>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</si>
  <si>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</si>
  <si>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</si>
  <si>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</si>
  <si>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</si>
  <si>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</si>
  <si>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</si>
  <si>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</si>
  <si>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</si>
  <si>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</si>
  <si>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</si>
  <si>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</si>
  <si>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</si>
  <si>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</si>
  <si>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</si>
  <si>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</si>
  <si>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</si>
  <si>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</si>
  <si>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</si>
  <si>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</si>
  <si>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</si>
  <si>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</si>
  <si>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</si>
  <si>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</si>
  <si>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</si>
  <si>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</si>
  <si>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</si>
  <si>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</si>
  <si>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</si>
  <si>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</si>
  <si>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</si>
  <si>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</si>
  <si>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</si>
  <si>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</si>
  <si>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</si>
  <si>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</si>
  <si>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</si>
  <si>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</si>
  <si>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</si>
  <si>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</si>
  <si>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</si>
  <si>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</si>
  <si>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</si>
  <si>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</si>
  <si>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</si>
  <si>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</si>
  <si>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</si>
  <si>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</si>
  <si>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</si>
  <si>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</si>
  <si>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</si>
  <si>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</si>
  <si>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</si>
  <si>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</si>
  <si>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</si>
  <si>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</si>
  <si>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</si>
  <si>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</si>
  <si>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</si>
  <si>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</si>
  <si>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</si>
  <si>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</si>
  <si>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</si>
  <si>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</si>
  <si>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</si>
  <si>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</si>
  <si>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</si>
  <si>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</si>
  <si>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</si>
  <si>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</si>
  <si>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</si>
  <si>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</si>
  <si>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</si>
  <si>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</si>
  <si>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</si>
  <si>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</si>
  <si>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</si>
  <si>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</si>
  <si>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</si>
  <si>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</si>
  <si>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</si>
  <si>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</si>
  <si>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</si>
  <si>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</si>
  <si>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</si>
  <si>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</si>
  <si>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</si>
  <si>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</si>
  <si>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</si>
  <si>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</si>
  <si>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</si>
  <si>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</si>
  <si>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</si>
  <si>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</si>
  <si>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</si>
  <si>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</si>
  <si>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</si>
  <si>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</si>
  <si>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</si>
  <si>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</si>
  <si>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</si>
  <si>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</si>
  <si>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</si>
  <si>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</si>
  <si>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</si>
  <si>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</si>
  <si>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</si>
  <si>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</si>
  <si>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</si>
  <si>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</si>
  <si>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</si>
  <si>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</si>
  <si>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</si>
  <si>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</si>
  <si>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</si>
  <si>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</si>
  <si>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</si>
  <si>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</si>
  <si>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</si>
  <si>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</si>
  <si>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</si>
  <si>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</si>
  <si>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</si>
  <si>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</si>
  <si>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</si>
  <si>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</si>
  <si>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</si>
  <si>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</si>
  <si>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</si>
  <si>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</si>
  <si>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</si>
  <si>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</si>
  <si>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</si>
  <si>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</si>
  <si>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</si>
  <si>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</si>
  <si>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</si>
  <si>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</si>
  <si>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</si>
  <si>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</si>
  <si>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</si>
  <si>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</si>
  <si>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</si>
  <si>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</si>
  <si>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</si>
  <si>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</si>
  <si>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</si>
  <si>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</si>
  <si>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</si>
  <si>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</si>
  <si>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</si>
  <si>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</si>
  <si>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</si>
  <si>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</si>
  <si>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</si>
  <si>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</si>
  <si>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</si>
  <si>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</si>
  <si>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</si>
  <si>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</si>
  <si>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</si>
  <si>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</si>
  <si>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</si>
  <si>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</si>
  <si>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</si>
  <si>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</si>
  <si>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</si>
  <si>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</si>
  <si>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</si>
  <si>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</si>
  <si>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</si>
  <si>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</si>
  <si>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</si>
  <si>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</si>
  <si>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</si>
  <si>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</si>
  <si>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</si>
  <si>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</si>
  <si>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</si>
  <si>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</si>
  <si>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</si>
  <si>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</si>
  <si>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</si>
  <si>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</si>
  <si>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</si>
  <si>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</si>
  <si>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</si>
  <si>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</si>
  <si>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</si>
  <si>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</si>
  <si>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</si>
  <si>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</si>
  <si>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</si>
  <si>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</si>
  <si>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</si>
  <si>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</si>
  <si>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</si>
  <si>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</si>
  <si>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</si>
  <si>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</si>
  <si>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</si>
  <si>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</si>
  <si>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</si>
  <si>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</si>
  <si>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</si>
  <si>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</si>
  <si>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</si>
  <si>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</si>
  <si>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</si>
  <si>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</si>
  <si>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</si>
  <si>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</si>
  <si>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</si>
  <si>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</si>
  <si>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</si>
  <si>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</si>
  <si>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</si>
  <si>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</si>
  <si>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</si>
  <si>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</si>
  <si>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</si>
  <si>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</si>
  <si>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</si>
  <si>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</si>
  <si>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</si>
  <si>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</si>
  <si>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</si>
  <si>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</si>
  <si>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</si>
  <si>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</si>
  <si>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</si>
  <si>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</si>
  <si>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</si>
  <si>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</si>
  <si>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</si>
  <si>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</si>
  <si>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</si>
  <si>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</si>
  <si>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</si>
  <si>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</si>
  <si>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</si>
  <si>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</si>
  <si>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</si>
  <si>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</si>
  <si>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</si>
  <si>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</si>
  <si>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</si>
  <si>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</si>
  <si>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</si>
  <si>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</si>
  <si>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</si>
  <si>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</si>
  <si>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</si>
  <si>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</si>
  <si>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</si>
  <si>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</si>
  <si>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</si>
  <si>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</si>
  <si>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</si>
  <si>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</si>
  <si>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</si>
  <si>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</si>
  <si>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</si>
  <si>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</si>
  <si>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</si>
  <si>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</si>
  <si>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</si>
  <si>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</si>
  <si>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</si>
  <si>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</si>
  <si>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</si>
  <si>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</si>
  <si>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</si>
  <si>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</si>
  <si>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</si>
  <si>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</si>
  <si>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</si>
  <si>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</si>
  <si>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</si>
  <si>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</si>
  <si>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</si>
  <si>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</si>
  <si>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</si>
  <si>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</si>
  <si>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</si>
  <si>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</si>
  <si>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</si>
  <si>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</si>
  <si>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</si>
  <si>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</si>
  <si>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</si>
  <si>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</si>
  <si>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</si>
  <si>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</si>
  <si>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</si>
  <si>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</si>
  <si>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</si>
  <si>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</si>
  <si>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</si>
  <si>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</si>
  <si>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</si>
  <si>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</si>
  <si>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</si>
  <si>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</si>
  <si>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</si>
  <si>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</si>
  <si>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</si>
  <si>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</si>
  <si>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</si>
  <si>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</si>
  <si>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</si>
  <si>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</si>
  <si>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</si>
  <si>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</si>
  <si>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</si>
  <si>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</si>
  <si>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</si>
  <si>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</si>
  <si>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</si>
  <si>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</si>
  <si>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</si>
  <si>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</si>
  <si>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</si>
  <si>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</si>
  <si>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</si>
  <si>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</si>
  <si>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</si>
  <si>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</si>
  <si>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</si>
  <si>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</si>
  <si>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</si>
  <si>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</si>
  <si>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</si>
  <si>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</si>
  <si>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</si>
  <si>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</si>
  <si>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</si>
  <si>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</si>
  <si>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</si>
  <si>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</si>
  <si>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</si>
  <si>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</si>
  <si>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</si>
  <si>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</si>
  <si>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</si>
  <si>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</si>
  <si>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</si>
  <si>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</si>
  <si>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</si>
  <si>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</si>
  <si>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</si>
  <si>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</si>
  <si>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</si>
  <si>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</si>
  <si>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</si>
  <si>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</si>
  <si>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</si>
  <si>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</si>
  <si>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</si>
  <si>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</si>
  <si>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</si>
  <si>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</si>
  <si>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</si>
  <si>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</si>
  <si>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</si>
  <si>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</si>
  <si>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</si>
  <si>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</si>
  <si>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</si>
  <si>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</si>
  <si>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</si>
  <si>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</si>
  <si>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</si>
  <si>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</si>
  <si>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</si>
  <si>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</si>
  <si>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</si>
  <si>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</si>
  <si>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</si>
  <si>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</si>
  <si>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</si>
  <si>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</si>
  <si>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</si>
  <si>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</si>
  <si>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</si>
  <si>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</si>
  <si>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</si>
  <si>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</si>
  <si>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</si>
  <si>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</si>
  <si>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</si>
  <si>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</si>
  <si>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</si>
  <si>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</si>
  <si>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</si>
  <si>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</si>
  <si>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</si>
  <si>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</si>
  <si>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</si>
  <si>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</si>
  <si>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</si>
  <si>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</si>
  <si>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</si>
  <si>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</si>
  <si>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</si>
  <si>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</si>
  <si>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</si>
  <si>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</si>
  <si>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</si>
  <si>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</si>
  <si>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</si>
  <si>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</si>
  <si>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</si>
  <si>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</si>
  <si>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</si>
  <si>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</si>
  <si>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</si>
  <si>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</si>
  <si>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</si>
  <si>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</si>
  <si>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</si>
  <si>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</si>
  <si>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</si>
  <si>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</si>
  <si>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</si>
  <si>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</si>
  <si>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</si>
  <si>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</si>
  <si>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</si>
  <si>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</si>
  <si>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</si>
  <si>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</si>
  <si>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</si>
  <si>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</si>
  <si>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</si>
  <si>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</si>
  <si>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</si>
  <si>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</si>
  <si>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</si>
  <si>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</si>
  <si>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</si>
  <si>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</si>
  <si>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</si>
  <si>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</si>
  <si>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</si>
  <si>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</si>
  <si>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</si>
  <si>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</si>
  <si>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</si>
  <si>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</si>
  <si>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</si>
  <si>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</si>
  <si>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</si>
  <si>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</si>
  <si>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</si>
  <si>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</si>
  <si>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</si>
  <si>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</si>
  <si>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</si>
  <si>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</si>
  <si>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</si>
  <si>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</si>
  <si>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</si>
  <si>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</si>
  <si>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</si>
  <si>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</si>
  <si>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</si>
  <si>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</si>
  <si>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</si>
  <si>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</si>
  <si>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</si>
  <si>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</si>
  <si>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</si>
  <si>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</si>
  <si>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</si>
  <si>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</si>
  <si>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</si>
  <si>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</si>
  <si>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</si>
  <si>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</si>
  <si>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</si>
  <si>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</si>
  <si>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</si>
  <si>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</si>
  <si>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</si>
  <si>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</si>
  <si>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</si>
  <si>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</si>
  <si>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</si>
  <si>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</si>
  <si>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</si>
  <si>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</si>
  <si>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</si>
  <si>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</si>
  <si>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</si>
  <si>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</si>
  <si>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</si>
  <si>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</si>
  <si>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</si>
  <si>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</si>
  <si>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</si>
  <si>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</si>
  <si>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</si>
  <si>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</si>
  <si>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</si>
  <si>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</si>
  <si>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</si>
  <si>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</si>
  <si>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</si>
  <si>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</si>
  <si>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</si>
  <si>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</si>
  <si>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</si>
  <si>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</si>
  <si>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</si>
  <si>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</si>
  <si>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</si>
  <si>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</si>
  <si>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</si>
  <si>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</si>
  <si>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</si>
  <si>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</si>
  <si>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</si>
  <si>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</si>
  <si>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</si>
  <si>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</si>
  <si>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</si>
  <si>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</si>
  <si>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</si>
  <si>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</si>
  <si>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</si>
  <si>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</si>
  <si>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</si>
  <si>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</si>
  <si>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</si>
  <si>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</si>
  <si>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</si>
  <si>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</si>
  <si>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</si>
  <si>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</si>
  <si>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</si>
  <si>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</si>
  <si>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</si>
  <si>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</si>
  <si>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</si>
  <si>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</si>
  <si>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</si>
  <si>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</si>
  <si>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</si>
  <si>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</si>
  <si>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</si>
  <si>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</si>
  <si>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</si>
  <si>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</si>
  <si>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</si>
  <si>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</si>
  <si>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</si>
  <si>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</si>
  <si>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</si>
  <si>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</si>
  <si>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</si>
  <si>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</si>
  <si>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</si>
  <si>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</si>
  <si>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</si>
  <si>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</si>
  <si>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</si>
  <si>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</si>
  <si>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</si>
  <si>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</si>
  <si>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</si>
  <si>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</si>
  <si>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</si>
  <si>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</si>
  <si>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</si>
  <si>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</si>
  <si>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</si>
  <si>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</si>
  <si>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</si>
  <si>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</si>
  <si>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</si>
  <si>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</si>
  <si>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</si>
  <si>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</si>
  <si>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</si>
  <si>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</si>
  <si>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</si>
  <si>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</si>
  <si>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</si>
  <si>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</si>
  <si>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</si>
  <si>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</si>
  <si>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</si>
  <si>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</si>
  <si>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</si>
  <si>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</si>
  <si>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</si>
  <si>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</si>
  <si>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</si>
  <si>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</si>
  <si>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</si>
  <si>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</si>
  <si>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</si>
  <si>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</si>
  <si>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</si>
  <si>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</si>
  <si>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</si>
  <si>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</si>
  <si>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</si>
  <si>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</si>
  <si>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</si>
  <si>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</si>
  <si>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</si>
  <si>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</si>
  <si>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</si>
  <si>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</si>
  <si>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</si>
  <si>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</si>
  <si>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</si>
  <si>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</si>
  <si>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</si>
  <si>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</si>
  <si>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</si>
  <si>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</si>
  <si>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</si>
  <si>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</si>
  <si>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</si>
  <si>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</si>
  <si>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</si>
  <si>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</si>
  <si>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</si>
  <si>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</si>
  <si>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</si>
  <si>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</si>
  <si>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</si>
  <si>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</si>
  <si>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</si>
  <si>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</si>
  <si>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</si>
  <si>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</si>
  <si>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</si>
  <si>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</si>
  <si>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</si>
  <si>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</si>
  <si>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</si>
  <si>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</si>
  <si>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</si>
  <si>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</si>
  <si>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</si>
  <si>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</si>
  <si>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</si>
  <si>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</si>
  <si>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</si>
  <si>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</si>
  <si>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</si>
  <si>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</si>
  <si>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</si>
  <si>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</si>
  <si>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</si>
  <si>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</si>
  <si>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</si>
  <si>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</si>
  <si>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</si>
  <si>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</si>
  <si>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</si>
  <si>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</si>
  <si>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</si>
  <si>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</si>
  <si>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</si>
  <si>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</si>
  <si>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</si>
  <si>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</si>
  <si>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</si>
  <si>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</si>
  <si>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</si>
  <si>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</si>
  <si>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</si>
  <si>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</si>
  <si>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</si>
  <si>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</si>
  <si>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</si>
  <si>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</si>
  <si>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</si>
  <si>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</si>
  <si>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</si>
  <si>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</si>
  <si>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</si>
  <si>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</si>
  <si>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</si>
  <si>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</si>
  <si>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</si>
  <si>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</si>
  <si>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</si>
  <si>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</si>
  <si>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</si>
  <si>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</si>
  <si>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</si>
  <si>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</si>
  <si>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</si>
  <si>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</si>
  <si>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</si>
  <si>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</si>
  <si>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</si>
  <si>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</si>
  <si>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</si>
  <si>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</si>
  <si>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</si>
  <si>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</si>
  <si>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</si>
  <si>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</si>
  <si>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</si>
  <si>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</si>
  <si>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</si>
  <si>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</si>
  <si>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</si>
  <si>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</si>
  <si>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</si>
  <si>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</si>
  <si>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</si>
  <si>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</si>
  <si>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</si>
  <si>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</si>
  <si>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</si>
  <si>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</si>
  <si>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</si>
  <si>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</si>
  <si>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</si>
  <si>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</si>
  <si>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</si>
  <si>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</si>
  <si>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</si>
  <si>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</si>
  <si>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</si>
  <si>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</si>
  <si>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</si>
  <si>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</si>
  <si>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</si>
  <si>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</si>
  <si>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</si>
  <si>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</si>
  <si>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</si>
  <si>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</si>
  <si>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</si>
  <si>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</si>
  <si>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</si>
  <si>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</si>
  <si>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</si>
  <si>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</si>
  <si>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</si>
  <si>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</si>
  <si>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</si>
  <si>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</si>
  <si>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</si>
  <si>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</si>
  <si>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</si>
  <si>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</si>
  <si>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</si>
  <si>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</si>
  <si>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</si>
  <si>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</si>
  <si>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</si>
  <si>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</si>
  <si>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</si>
  <si>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</si>
  <si>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</si>
  <si>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</si>
  <si>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</si>
  <si>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</si>
  <si>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</si>
  <si>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</si>
  <si>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</si>
  <si>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</si>
  <si>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</si>
  <si>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</si>
  <si>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</si>
  <si>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</si>
  <si>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</si>
  <si>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</si>
  <si>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</si>
  <si>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</si>
  <si>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</si>
  <si>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</si>
  <si>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</si>
  <si>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</si>
  <si>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</si>
  <si>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</si>
  <si>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</si>
  <si>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</si>
  <si>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</si>
  <si>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</si>
  <si>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</si>
  <si>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</si>
  <si>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</si>
  <si>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</si>
  <si>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</si>
  <si>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</si>
  <si>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</si>
  <si>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</si>
  <si>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</si>
  <si>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</si>
  <si>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</si>
  <si>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</si>
  <si>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</si>
  <si>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</si>
  <si>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</si>
  <si>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</si>
  <si>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</si>
  <si>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</si>
  <si>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</si>
  <si>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</si>
  <si>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</si>
  <si>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</si>
  <si>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</si>
  <si>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</si>
  <si>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</si>
  <si>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</si>
  <si>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</si>
  <si>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</si>
  <si>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</si>
  <si>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</si>
  <si>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</si>
  <si>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</si>
  <si>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</si>
  <si>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</si>
  <si>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</si>
  <si>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</si>
  <si>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</si>
  <si>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</si>
  <si>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</si>
  <si>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</si>
  <si>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</si>
  <si>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</si>
  <si>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</si>
  <si>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</si>
  <si>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</si>
  <si>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</si>
  <si>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</si>
  <si>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</si>
  <si>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</si>
  <si>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</si>
  <si>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</si>
  <si>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</si>
  <si>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</si>
  <si>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</si>
  <si>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</si>
  <si>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</si>
  <si>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</si>
  <si>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</si>
  <si>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</si>
  <si>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</si>
  <si>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</si>
  <si>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</si>
  <si>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</si>
  <si>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</si>
  <si>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</si>
  <si>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</si>
  <si>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</si>
  <si>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</si>
  <si>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</si>
  <si>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</si>
  <si>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</si>
  <si>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</si>
  <si>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</si>
  <si>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</si>
  <si>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</si>
  <si>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</si>
  <si>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</si>
  <si>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</si>
  <si>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</si>
  <si>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</si>
  <si>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</si>
  <si>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</si>
  <si>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</si>
  <si>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</si>
  <si>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</si>
  <si>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</si>
  <si>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</si>
  <si>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</si>
  <si>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</si>
  <si>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</si>
  <si>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</si>
  <si>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</si>
  <si>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</si>
  <si>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</si>
  <si>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</si>
  <si>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</si>
  <si>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</si>
  <si>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</si>
  <si>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</si>
  <si>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</si>
  <si>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</si>
  <si>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</si>
  <si>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</si>
  <si>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</si>
  <si>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</si>
  <si>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</si>
  <si>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</si>
  <si>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</si>
  <si>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</si>
  <si>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</si>
  <si>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</si>
  <si>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</si>
  <si>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</si>
  <si>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</si>
  <si>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</si>
  <si>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</si>
  <si>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</si>
  <si>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</si>
  <si>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</si>
  <si>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</si>
  <si>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</si>
  <si>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</si>
  <si>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</si>
  <si>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</si>
  <si>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</si>
  <si>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</si>
  <si>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</si>
  <si>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</si>
  <si>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</si>
  <si>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</si>
  <si>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</si>
  <si>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</si>
  <si>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</si>
  <si>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</si>
  <si>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</si>
  <si>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</si>
  <si>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</si>
  <si>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</si>
  <si>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</si>
  <si>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</si>
  <si>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</si>
  <si>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</si>
  <si>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</si>
  <si>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</si>
  <si>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</si>
  <si>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</si>
  <si>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</si>
  <si>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</si>
  <si>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</si>
  <si>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</si>
  <si>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</si>
  <si>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</si>
  <si>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</si>
  <si>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</si>
  <si>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</si>
  <si>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</si>
  <si>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</si>
  <si>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</si>
  <si>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</si>
  <si>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</si>
  <si>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</si>
  <si>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</si>
  <si>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</si>
  <si>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</si>
  <si>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</si>
  <si>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</si>
  <si>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</si>
  <si>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</si>
  <si>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</si>
  <si>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</si>
  <si>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</si>
  <si>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</si>
  <si>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</si>
  <si>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</si>
  <si>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</si>
  <si>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</si>
  <si>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</si>
  <si>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</si>
  <si>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</si>
  <si>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</si>
  <si>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</si>
  <si>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</si>
  <si>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</si>
  <si>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</si>
  <si>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</si>
  <si>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</si>
  <si>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</si>
  <si>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</si>
  <si>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</si>
  <si>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</si>
  <si>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</si>
  <si>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</si>
  <si>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</si>
  <si>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</si>
  <si>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</si>
  <si>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</si>
  <si>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</si>
  <si>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</si>
  <si>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</si>
  <si>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</si>
  <si>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</si>
  <si>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</si>
  <si>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</si>
  <si>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</si>
  <si>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</si>
  <si>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</si>
  <si>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</si>
  <si>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</si>
  <si>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</si>
  <si>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</si>
  <si>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</si>
  <si>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</si>
  <si>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</si>
  <si>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</si>
  <si>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</si>
  <si>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</si>
  <si>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</si>
  <si>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</si>
  <si>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</si>
  <si>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</si>
  <si>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</si>
  <si>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</si>
  <si>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</si>
  <si>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</si>
  <si>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</si>
  <si>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</si>
  <si>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</si>
  <si>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</si>
  <si>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</si>
  <si>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</si>
  <si>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</si>
  <si>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</si>
  <si>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</si>
  <si>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</si>
  <si>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</si>
  <si>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</si>
  <si>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</si>
  <si>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</si>
  <si>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</si>
  <si>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</si>
  <si>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</si>
  <si>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</si>
  <si>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</si>
  <si>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</si>
  <si>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</si>
  <si>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</si>
  <si>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</si>
  <si>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</si>
  <si>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</si>
  <si>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</si>
  <si>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</si>
  <si>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</si>
  <si>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</si>
  <si>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</si>
  <si>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</si>
  <si>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</si>
  <si>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</si>
  <si>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</si>
  <si>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</si>
  <si>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</si>
  <si>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</si>
  <si>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</si>
  <si>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</si>
  <si>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</si>
  <si>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</si>
  <si>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</si>
  <si>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</si>
  <si>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</si>
  <si>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</si>
  <si>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</si>
  <si>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</si>
  <si>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</si>
  <si>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</si>
  <si>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</si>
  <si>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</si>
  <si>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</si>
  <si>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</si>
  <si>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</si>
  <si>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</si>
  <si>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</si>
  <si>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</si>
  <si>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</si>
  <si>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</si>
  <si>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</si>
  <si>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</si>
  <si>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</si>
  <si>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</si>
  <si>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</si>
  <si>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</si>
  <si>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</si>
  <si>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</si>
  <si>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</si>
  <si>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</si>
  <si>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</si>
  <si>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</si>
  <si>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</si>
  <si>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</si>
  <si>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</si>
  <si>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</si>
  <si>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</si>
  <si>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</si>
  <si>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</si>
  <si>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</si>
  <si>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</si>
  <si>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</si>
  <si>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</si>
  <si>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</si>
  <si>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</si>
  <si>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</si>
  <si>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</si>
  <si>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</si>
  <si>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</si>
  <si>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</si>
  <si>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</si>
  <si>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</si>
  <si>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</si>
  <si>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</si>
  <si>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</si>
  <si>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</si>
  <si>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</si>
  <si>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</si>
  <si>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</si>
  <si>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</si>
  <si>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</si>
  <si>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</si>
  <si>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</si>
  <si>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</si>
  <si>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</si>
  <si>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</si>
  <si>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</si>
  <si>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</si>
  <si>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</si>
  <si>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</si>
  <si>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</si>
  <si>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</si>
  <si>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</si>
  <si>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</si>
  <si>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</si>
  <si>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</si>
  <si>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</si>
  <si>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</si>
  <si>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</si>
  <si>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</si>
  <si>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</si>
  <si>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</si>
  <si>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</si>
  <si>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</si>
  <si>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</si>
  <si>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</si>
  <si>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</si>
  <si>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</si>
  <si>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</si>
  <si>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</si>
  <si>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</si>
  <si>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</si>
  <si>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</si>
  <si>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</si>
  <si>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</si>
  <si>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</si>
  <si>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</si>
  <si>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</si>
  <si>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</si>
  <si>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</si>
  <si>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</si>
  <si>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</si>
  <si>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</si>
  <si>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</si>
  <si>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</si>
  <si>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</si>
  <si>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</si>
  <si>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</si>
  <si>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</si>
  <si>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</si>
  <si>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</si>
  <si>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</si>
  <si>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</si>
  <si>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</si>
  <si>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</si>
  <si>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</si>
  <si>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</si>
  <si>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</si>
  <si>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</si>
  <si>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</si>
  <si>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</si>
  <si>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</si>
  <si>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</si>
  <si>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</si>
  <si>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</si>
  <si>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</si>
  <si>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</si>
  <si>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</si>
  <si>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</si>
  <si>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</si>
  <si>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</si>
  <si>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</si>
  <si>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</si>
  <si>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</si>
  <si>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</si>
  <si>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</si>
  <si>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</si>
  <si>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</si>
  <si>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</si>
  <si>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</si>
  <si>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</si>
  <si>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</si>
  <si>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</si>
  <si>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</si>
  <si>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</si>
  <si>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</si>
  <si>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</si>
  <si>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</si>
  <si>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</si>
  <si>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</si>
  <si>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</si>
  <si>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</si>
  <si>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</si>
  <si>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</si>
  <si>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</si>
  <si>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</si>
  <si>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</si>
  <si>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</si>
  <si>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</si>
  <si>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</si>
  <si>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</si>
  <si>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</si>
  <si>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</si>
  <si>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</si>
  <si>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</si>
  <si>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</si>
  <si>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</si>
  <si>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</si>
  <si>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</si>
  <si>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</si>
  <si>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</si>
  <si>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</si>
  <si>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</si>
  <si>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</si>
  <si>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</si>
  <si>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</si>
  <si>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</si>
  <si>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</si>
  <si>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</si>
  <si>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</si>
  <si>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</si>
  <si>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</si>
  <si>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</si>
  <si>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</si>
  <si>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</si>
  <si>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</si>
  <si>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</si>
  <si>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</si>
  <si>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</si>
  <si>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</si>
  <si>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</si>
  <si>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</si>
  <si>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</si>
  <si>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</si>
  <si>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</si>
  <si>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</si>
  <si>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</si>
  <si>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</si>
  <si>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</si>
  <si>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</si>
  <si>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</si>
  <si>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</si>
  <si>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</si>
  <si>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</si>
  <si>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</si>
  <si>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</si>
  <si>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</si>
  <si>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</si>
  <si>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</si>
  <si>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</si>
  <si>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</si>
  <si>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</si>
  <si>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</si>
  <si>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</si>
  <si>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</si>
  <si>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</si>
  <si>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</si>
  <si>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</si>
  <si>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</si>
  <si>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</si>
  <si>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</si>
  <si>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</si>
  <si>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</si>
  <si>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</si>
  <si>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</si>
  <si>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</si>
  <si>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</si>
  <si>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</si>
  <si>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</si>
  <si>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</si>
  <si>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</si>
  <si>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</si>
  <si>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</si>
  <si>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</si>
  <si>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</si>
  <si>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</si>
  <si>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</si>
  <si>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</si>
  <si>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</si>
  <si>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</si>
  <si>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</si>
  <si>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</si>
  <si>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</si>
  <si>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</si>
  <si>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</si>
  <si>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</si>
  <si>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</si>
  <si>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</si>
  <si>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</si>
  <si>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</si>
  <si>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</si>
  <si>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</si>
  <si>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</si>
  <si>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</si>
  <si>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</si>
  <si>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</si>
  <si>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</si>
  <si>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</si>
  <si>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</si>
  <si>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</si>
  <si>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</si>
  <si>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</si>
  <si>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</si>
  <si>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</si>
  <si>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</si>
  <si>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</si>
  <si>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</si>
  <si>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</si>
  <si>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</si>
  <si>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</si>
  <si>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</si>
  <si>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</si>
  <si>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</si>
  <si>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</si>
  <si>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</si>
  <si>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</si>
  <si>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</si>
  <si>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</si>
  <si>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</si>
  <si>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</si>
  <si>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</si>
  <si>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</si>
  <si>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</si>
  <si>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</si>
  <si>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</si>
  <si>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</si>
  <si>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</si>
  <si>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</si>
  <si>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</si>
  <si>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</si>
  <si>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</si>
  <si>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</si>
  <si>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</si>
  <si>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</si>
  <si>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</si>
  <si>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</si>
  <si>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</si>
  <si>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</si>
  <si>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</si>
  <si>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</si>
  <si>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</si>
  <si>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</si>
  <si>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</si>
  <si>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</si>
  <si>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</si>
  <si>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</si>
  <si>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</si>
  <si>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</si>
  <si>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</si>
  <si>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</si>
  <si>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</si>
  <si>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</si>
  <si>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</si>
  <si>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</si>
  <si>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</si>
  <si>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</si>
  <si>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</si>
  <si>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</si>
  <si>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</si>
  <si>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</si>
  <si>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</si>
  <si>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</si>
  <si>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</si>
  <si>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</si>
  <si>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</si>
  <si>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</si>
  <si>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</si>
  <si>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</si>
  <si>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</si>
  <si>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</si>
  <si>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</si>
  <si>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</si>
  <si>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</si>
  <si>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</si>
  <si>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</si>
  <si>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</si>
  <si>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</si>
  <si>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</si>
  <si>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</si>
  <si>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</si>
  <si>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</si>
  <si>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</si>
  <si>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</si>
  <si>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</si>
  <si>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</si>
  <si>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</si>
  <si>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</si>
  <si>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</si>
  <si>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</si>
  <si>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</si>
  <si>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</si>
  <si>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</si>
  <si>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</si>
  <si>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</si>
  <si>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</si>
  <si>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</si>
  <si>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</si>
  <si>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</si>
  <si>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</si>
  <si>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</si>
  <si>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</si>
  <si>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</si>
  <si>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</si>
  <si>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</si>
  <si>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</si>
  <si>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</si>
  <si>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</si>
  <si>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</si>
  <si>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</si>
  <si>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</si>
  <si>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</si>
  <si>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</si>
  <si>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</si>
  <si>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</si>
  <si>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</si>
  <si>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</si>
  <si>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</si>
  <si>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</si>
  <si>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</si>
  <si>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</si>
  <si>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</si>
  <si>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</si>
  <si>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</si>
  <si>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</si>
  <si>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</si>
  <si>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</si>
  <si>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</si>
  <si>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</si>
  <si>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</si>
  <si>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</si>
  <si>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</si>
  <si>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</si>
  <si>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</si>
  <si>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</si>
  <si>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</si>
  <si>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</si>
  <si>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</si>
  <si>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</si>
  <si>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</si>
  <si>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</si>
  <si>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</si>
  <si>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</si>
  <si>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</si>
  <si>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</si>
  <si>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</si>
  <si>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</si>
  <si>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</si>
  <si>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</si>
  <si>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</si>
  <si>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</si>
  <si>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</si>
  <si>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</si>
  <si>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</si>
  <si>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</si>
  <si>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</si>
  <si>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</si>
  <si>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</si>
  <si>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</si>
  <si>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</si>
  <si>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</si>
  <si>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</si>
  <si>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</si>
  <si>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</si>
  <si>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</si>
  <si>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</si>
  <si>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</si>
  <si>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</si>
  <si>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</si>
  <si>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</si>
  <si>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</si>
  <si>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</si>
  <si>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</si>
  <si>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</si>
  <si>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</si>
  <si>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</si>
  <si>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</si>
  <si>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</si>
  <si>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</si>
  <si>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</si>
  <si>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</si>
  <si>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</si>
  <si>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</si>
  <si>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</si>
  <si>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</si>
  <si>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</si>
  <si>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</si>
  <si>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</si>
  <si>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</si>
  <si>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</si>
  <si>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</si>
  <si>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</si>
  <si>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</si>
  <si>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</si>
  <si>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</si>
  <si>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</si>
  <si>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</si>
  <si>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</si>
  <si>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</si>
  <si>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</si>
  <si>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</si>
  <si>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</si>
  <si>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</si>
  <si>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</si>
  <si>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</si>
  <si>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</si>
  <si>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</si>
  <si>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</si>
  <si>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</si>
  <si>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</si>
  <si>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</si>
  <si>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</si>
  <si>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</si>
  <si>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</si>
  <si>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</si>
  <si>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</si>
  <si>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</si>
  <si>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</si>
  <si>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</si>
  <si>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</si>
  <si>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</si>
  <si>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</si>
  <si>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</si>
  <si>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</si>
  <si>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</si>
  <si>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</si>
  <si>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</si>
  <si>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</si>
  <si>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</si>
  <si>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</si>
  <si>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</si>
  <si>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</si>
  <si>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</si>
  <si>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</si>
  <si>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</si>
  <si>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</si>
  <si>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</si>
  <si>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</si>
  <si>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</si>
  <si>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</si>
  <si>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</si>
  <si>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</si>
  <si>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</si>
  <si>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</si>
  <si>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</si>
  <si>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</si>
  <si>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</si>
  <si>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</si>
  <si>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</si>
  <si>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</si>
  <si>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</si>
  <si>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</si>
  <si>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</si>
  <si>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</si>
  <si>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</si>
  <si>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</si>
  <si>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</si>
  <si>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</si>
  <si>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</si>
  <si>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</si>
  <si>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</si>
  <si>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</si>
  <si>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</si>
  <si>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</si>
  <si>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</si>
  <si>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</si>
  <si>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</si>
  <si>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</si>
  <si>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</si>
  <si>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</si>
  <si>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</si>
  <si>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</si>
  <si>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</si>
  <si>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</si>
  <si>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</si>
  <si>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</si>
  <si>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</si>
  <si>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</si>
  <si>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</si>
  <si>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</si>
  <si>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</si>
  <si>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</si>
  <si>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</si>
  <si>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</si>
  <si>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</si>
  <si>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</si>
  <si>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</si>
  <si>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</si>
  <si>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</si>
  <si>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</si>
  <si>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</si>
  <si>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</si>
  <si>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</si>
  <si>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</si>
  <si>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</si>
  <si>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</si>
  <si>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</si>
  <si>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</si>
  <si>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</si>
  <si>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</si>
  <si>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</si>
  <si>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</si>
  <si>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</si>
  <si>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</si>
  <si>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</si>
  <si>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</si>
  <si>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</si>
  <si>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</si>
  <si>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</si>
  <si>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</si>
  <si>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</si>
  <si>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</si>
  <si>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</si>
  <si>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</si>
  <si>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</si>
  <si>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</si>
  <si>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</si>
  <si>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</si>
  <si>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</si>
  <si>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</si>
  <si>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</si>
  <si>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</si>
  <si>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</si>
  <si>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</si>
  <si>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</si>
  <si>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</si>
  <si>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</si>
  <si>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</si>
  <si>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</si>
  <si>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</si>
  <si>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</si>
  <si>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</si>
  <si>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</si>
  <si>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</si>
  <si>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</si>
  <si>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</si>
  <si>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</si>
  <si>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</si>
  <si>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</si>
  <si>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</si>
  <si>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</si>
  <si>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</si>
  <si>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</si>
  <si>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</si>
  <si>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</si>
  <si>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</si>
  <si>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</si>
  <si>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</si>
  <si>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</si>
  <si>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</si>
  <si>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</si>
  <si>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</si>
  <si>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</si>
  <si>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</si>
  <si>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</si>
  <si>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</si>
  <si>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</si>
  <si>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</si>
  <si>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</si>
  <si>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</si>
  <si>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</si>
  <si>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</si>
  <si>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</si>
  <si>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</si>
  <si>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</si>
  <si>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</si>
  <si>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</si>
  <si>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</si>
  <si>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</si>
  <si>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</si>
  <si>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</si>
  <si>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</si>
  <si>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</si>
  <si>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</si>
  <si>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</si>
  <si>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</si>
  <si>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</si>
  <si>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</si>
  <si>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</si>
  <si>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</si>
  <si>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</si>
  <si>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</si>
  <si>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</si>
  <si>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</si>
  <si>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</si>
  <si>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</si>
  <si>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</si>
  <si>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</si>
  <si>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</si>
  <si>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</si>
  <si>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</si>
  <si>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</si>
  <si>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</si>
  <si>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</si>
  <si>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</si>
  <si>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</si>
  <si>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</si>
  <si>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</si>
  <si>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</si>
  <si>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</si>
  <si>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</si>
  <si>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</si>
  <si>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</si>
  <si>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</si>
  <si>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</si>
  <si>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</si>
  <si>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</si>
  <si>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</si>
  <si>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</si>
  <si>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</si>
  <si>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</si>
  <si>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</si>
  <si>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</si>
  <si>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</si>
  <si>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</si>
  <si>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</si>
  <si>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</si>
  <si>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</si>
  <si>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</si>
  <si>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</si>
  <si>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</si>
  <si>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</si>
  <si>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</si>
  <si>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</si>
  <si>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</si>
  <si>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</si>
  <si>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</si>
  <si>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</si>
  <si>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</si>
  <si>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</si>
  <si>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</si>
  <si>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</si>
  <si>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</si>
  <si>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</si>
  <si>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</si>
  <si>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</si>
  <si>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</si>
  <si>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</si>
  <si>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</si>
  <si>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</si>
  <si>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</si>
  <si>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</si>
  <si>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</si>
  <si>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</si>
  <si>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</si>
  <si>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</si>
  <si>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</si>
  <si>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</si>
  <si>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</si>
  <si>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</si>
  <si>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</si>
  <si>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</si>
  <si>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</si>
  <si>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</si>
  <si>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</si>
  <si>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</si>
  <si>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</si>
  <si>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</si>
  <si>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</si>
  <si>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</si>
  <si>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</si>
  <si>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</si>
  <si>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</si>
  <si>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</si>
  <si>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</si>
  <si>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</si>
  <si>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</si>
  <si>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</si>
  <si>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</si>
  <si>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</si>
  <si>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</si>
  <si>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</si>
  <si>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</si>
  <si>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</si>
  <si>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</si>
  <si>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</si>
  <si>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</si>
  <si>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</si>
  <si>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</si>
  <si>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</si>
  <si>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</si>
  <si>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</si>
  <si>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</si>
  <si>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</si>
  <si>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</si>
  <si>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</si>
  <si>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</si>
  <si>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</si>
  <si>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</si>
  <si>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</si>
  <si>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</si>
  <si>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</si>
  <si>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</si>
  <si>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</si>
  <si>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</si>
  <si>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</si>
  <si>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</si>
  <si>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</si>
  <si>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</si>
  <si>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</si>
  <si>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</si>
  <si>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</si>
  <si>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</si>
  <si>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</si>
  <si>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</si>
  <si>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</si>
  <si>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</si>
  <si>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</si>
  <si>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</si>
  <si>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</si>
  <si>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</si>
  <si>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</si>
  <si>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</si>
  <si>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</si>
  <si>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</si>
  <si>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</si>
  <si>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</si>
  <si>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</si>
  <si>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</si>
  <si>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</si>
  <si>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</si>
  <si>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</si>
  <si>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</si>
  <si>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</si>
  <si>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</si>
  <si>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</si>
  <si>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</si>
  <si>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</si>
  <si>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</si>
  <si>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</si>
  <si>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</si>
  <si>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</si>
  <si>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</si>
  <si>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</si>
  <si>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</si>
  <si>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</si>
  <si>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</si>
  <si>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</si>
  <si>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</si>
  <si>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</si>
  <si>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</si>
  <si>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</si>
  <si>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</si>
  <si>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</si>
  <si>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</si>
  <si>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</si>
  <si>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</si>
  <si>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</si>
  <si>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</si>
  <si>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</si>
  <si>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</si>
  <si>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</si>
  <si>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</si>
  <si>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</si>
  <si>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</si>
  <si>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</si>
  <si>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</si>
  <si>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</si>
  <si>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</si>
  <si>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</si>
  <si>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</si>
  <si>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</si>
  <si>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</si>
  <si>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</si>
  <si>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</si>
  <si>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</si>
  <si>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</si>
  <si>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</si>
  <si>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</si>
  <si>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</si>
  <si>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</si>
  <si>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</si>
  <si>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</si>
  <si>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</si>
  <si>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</si>
  <si>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</si>
  <si>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</si>
  <si>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</si>
  <si>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</si>
  <si>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</si>
  <si>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</si>
  <si>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</si>
  <si>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</si>
  <si>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</si>
  <si>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</si>
  <si>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</si>
  <si>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</si>
  <si>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</si>
  <si>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</si>
  <si>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</si>
  <si>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</si>
  <si>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</si>
  <si>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</si>
  <si>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</si>
  <si>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</si>
  <si>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</si>
  <si>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</si>
  <si>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</si>
  <si>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</si>
  <si>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</si>
  <si>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</si>
  <si>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</si>
  <si>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</si>
  <si>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</si>
  <si>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</si>
  <si>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</si>
  <si>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</si>
  <si>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</si>
  <si>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</si>
  <si>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</si>
  <si>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</si>
  <si>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</si>
  <si>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</si>
  <si>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</si>
  <si>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</si>
  <si>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</si>
  <si>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</si>
  <si>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</si>
  <si>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</si>
  <si>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</si>
  <si>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</si>
  <si>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</si>
  <si>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</si>
  <si>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</si>
  <si>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</si>
  <si>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</si>
  <si>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</si>
  <si>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</si>
  <si>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</si>
  <si>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</si>
  <si>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</si>
  <si>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</si>
  <si>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</si>
  <si>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</si>
  <si>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</si>
  <si>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</si>
  <si>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</si>
  <si>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</si>
  <si>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</si>
  <si>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</si>
  <si>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</si>
  <si>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</si>
  <si>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</si>
  <si>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</si>
  <si>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</si>
  <si>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</si>
  <si>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</si>
  <si>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</si>
  <si>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</si>
  <si>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</si>
  <si>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</si>
  <si>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</si>
  <si>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</si>
  <si>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</si>
  <si>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</si>
  <si>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</si>
  <si>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</si>
  <si>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</si>
  <si>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</si>
  <si>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</si>
  <si>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</si>
  <si>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</si>
  <si>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</si>
  <si>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</si>
  <si>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</si>
  <si>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</si>
  <si>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</si>
  <si>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</si>
  <si>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</si>
  <si>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</si>
  <si>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</si>
  <si>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</si>
  <si>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</si>
  <si>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</si>
  <si>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</si>
  <si>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</si>
  <si>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</si>
  <si>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</si>
  <si>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</si>
  <si>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</si>
  <si>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</si>
  <si>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</si>
  <si>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</si>
  <si>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</si>
  <si>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</si>
  <si>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</si>
  <si>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</si>
  <si>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</si>
  <si>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</si>
  <si>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</si>
  <si>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</si>
  <si>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</si>
  <si>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</si>
  <si>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</si>
  <si>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</si>
  <si>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</si>
  <si>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</si>
  <si>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</si>
  <si>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</si>
  <si>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</si>
  <si>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</si>
  <si>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</si>
  <si>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</si>
  <si>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</si>
  <si>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</si>
  <si>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</si>
  <si>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</si>
  <si>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</si>
  <si>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</si>
  <si>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</si>
  <si>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</si>
  <si>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</si>
  <si>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</si>
  <si>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</si>
  <si>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</si>
  <si>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</si>
  <si>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</si>
  <si>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</si>
  <si>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</si>
  <si>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</si>
  <si>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</si>
  <si>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</si>
  <si>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</si>
  <si>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</si>
  <si>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</si>
  <si>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</si>
  <si>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</si>
  <si>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</si>
  <si>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</si>
  <si>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</si>
  <si>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</si>
  <si>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</si>
  <si>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</si>
  <si>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</si>
  <si>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</si>
  <si>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</si>
  <si>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</si>
  <si>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</si>
  <si>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</si>
  <si>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</si>
  <si>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</si>
  <si>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</si>
  <si>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</si>
  <si>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</si>
  <si>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</si>
  <si>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</si>
  <si>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</si>
  <si>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</si>
  <si>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</si>
  <si>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</si>
  <si>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</si>
  <si>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</si>
  <si>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</si>
  <si>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</si>
  <si>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</si>
  <si>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</si>
  <si>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</si>
  <si>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</si>
  <si>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</si>
  <si>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</si>
  <si>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</si>
  <si>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</si>
  <si>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</si>
  <si>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</si>
  <si>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</si>
  <si>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</si>
  <si>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</si>
  <si>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</si>
  <si>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</si>
  <si>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</si>
  <si>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</si>
  <si>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</si>
  <si>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</si>
  <si>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</si>
  <si>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</si>
  <si>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</si>
  <si>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</si>
  <si>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</si>
  <si>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</si>
  <si>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</si>
  <si>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</si>
  <si>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</si>
  <si>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</si>
  <si>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</si>
  <si>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</si>
  <si>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</si>
  <si>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</si>
  <si>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</si>
  <si>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</si>
  <si>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</si>
  <si>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</si>
  <si>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</si>
  <si>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</si>
  <si>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</si>
  <si>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</si>
  <si>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</si>
  <si>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</si>
  <si>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</si>
  <si>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</si>
  <si>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</si>
  <si>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</si>
  <si>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</si>
  <si>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</si>
  <si>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</si>
  <si>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</si>
  <si>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</si>
  <si>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</si>
  <si>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</si>
  <si>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</si>
  <si>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</si>
  <si>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</si>
  <si>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</si>
  <si>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</si>
  <si>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</si>
  <si>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</si>
  <si>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</si>
  <si>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</si>
  <si>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</si>
  <si>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</si>
  <si>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</si>
  <si>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</si>
  <si>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</si>
  <si>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</si>
  <si>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</si>
  <si>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</si>
  <si>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</si>
  <si>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</si>
  <si>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</si>
  <si>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</si>
  <si>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</si>
  <si>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</si>
  <si>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</si>
  <si>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</si>
  <si>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</si>
  <si>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</si>
  <si>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</si>
  <si>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</si>
  <si>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</si>
  <si>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</si>
  <si>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</si>
  <si>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</si>
  <si>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</si>
  <si>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</si>
  <si>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</si>
  <si>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</si>
  <si>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</si>
  <si>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</si>
  <si>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</si>
  <si>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</si>
  <si>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</si>
  <si>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</si>
  <si>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</si>
  <si>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</si>
  <si>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</si>
  <si>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</si>
  <si>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</si>
  <si>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</si>
  <si>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</si>
  <si>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</si>
  <si>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</si>
  <si>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</si>
  <si>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</si>
  <si>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</si>
  <si>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</si>
  <si>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</si>
  <si>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</si>
  <si>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</si>
  <si>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</si>
  <si>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</si>
  <si>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</si>
  <si>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</si>
  <si>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</si>
  <si>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</si>
  <si>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</si>
  <si>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</si>
  <si>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</si>
  <si>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</si>
  <si>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</si>
  <si>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</si>
  <si>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</si>
  <si>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</si>
  <si>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</si>
  <si>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</si>
  <si>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</si>
  <si>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</si>
  <si>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</si>
  <si>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</si>
  <si>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</si>
  <si>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</si>
  <si>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</si>
  <si>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</si>
  <si>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</si>
  <si>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</si>
  <si>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</si>
  <si>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</si>
  <si>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</si>
  <si>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</si>
  <si>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</si>
  <si>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</si>
  <si>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</si>
  <si>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</si>
  <si>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</si>
  <si>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</si>
  <si>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</si>
  <si>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</si>
  <si>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</si>
  <si>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</si>
  <si>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</si>
  <si>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</si>
  <si>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</si>
  <si>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</si>
  <si>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</si>
  <si>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</si>
  <si>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</si>
  <si>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</si>
  <si>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</si>
  <si>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</si>
  <si>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</si>
  <si>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</si>
  <si>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</si>
  <si>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</si>
  <si>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</si>
  <si>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</si>
  <si>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</si>
  <si>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</si>
  <si>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</si>
  <si>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</si>
  <si>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</si>
  <si>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</si>
  <si>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</si>
  <si>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</si>
  <si>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</si>
  <si>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</si>
  <si>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</si>
  <si>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</si>
  <si>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</si>
  <si>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</si>
  <si>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</si>
  <si>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</si>
  <si>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</si>
  <si>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</si>
  <si>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</si>
  <si>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</si>
  <si>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</si>
  <si>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</si>
  <si>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</si>
  <si>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</si>
  <si>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</si>
  <si>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</si>
  <si>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</si>
  <si>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</si>
  <si>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</si>
  <si>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</si>
  <si>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</si>
  <si>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</si>
  <si>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</si>
  <si>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</si>
  <si>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</si>
  <si>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</si>
  <si>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</si>
  <si>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</si>
  <si>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</si>
  <si>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</si>
  <si>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</si>
  <si>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</si>
  <si>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</si>
  <si>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</si>
  <si>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</si>
  <si>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</si>
  <si>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</si>
  <si>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</si>
  <si>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</si>
  <si>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</si>
  <si>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</si>
  <si>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</si>
  <si>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</si>
  <si>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</si>
  <si>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</si>
  <si>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</si>
  <si>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</si>
  <si>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</si>
  <si>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</si>
  <si>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</si>
  <si>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</si>
  <si>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</si>
  <si>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</si>
  <si>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</si>
  <si>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</si>
  <si>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</si>
  <si>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</si>
  <si>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</si>
  <si>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</si>
  <si>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</si>
  <si>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</si>
  <si>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</si>
  <si>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</si>
  <si>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</si>
  <si>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</si>
  <si>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</si>
  <si>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</si>
  <si>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</si>
  <si>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</si>
  <si>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</si>
  <si>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</si>
  <si>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</si>
  <si>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</si>
  <si>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</si>
  <si>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</si>
  <si>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</si>
  <si>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</si>
  <si>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</si>
  <si>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</si>
  <si>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</si>
  <si>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</si>
  <si>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</si>
  <si>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</si>
  <si>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</si>
  <si>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</si>
  <si>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</si>
  <si>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</si>
  <si>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</si>
  <si>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</si>
  <si>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</si>
  <si>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</si>
  <si>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</si>
  <si>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</si>
  <si>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</si>
  <si>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</si>
  <si>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</si>
  <si>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</si>
  <si>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</si>
  <si>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</si>
  <si>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</si>
  <si>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</si>
  <si>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</si>
  <si>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</si>
  <si>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</si>
  <si>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</si>
  <si>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</si>
  <si>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</si>
  <si>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</si>
  <si>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</si>
  <si>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</si>
  <si>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</si>
  <si>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</si>
  <si>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</si>
  <si>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</si>
  <si>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</si>
  <si>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</si>
  <si>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</si>
  <si>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</si>
  <si>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</si>
  <si>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</si>
  <si>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</si>
  <si>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</si>
  <si>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</si>
  <si>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</si>
  <si>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</si>
  <si>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</si>
  <si>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</si>
  <si>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</si>
  <si>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</si>
  <si>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</si>
  <si>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</si>
  <si>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</si>
  <si>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</si>
  <si>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</si>
  <si>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</si>
  <si>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</si>
  <si>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</si>
  <si>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</si>
  <si>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</si>
  <si>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</si>
  <si>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</si>
  <si>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</si>
  <si>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</si>
  <si>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</si>
  <si>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</si>
  <si>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</si>
  <si>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</si>
  <si>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</si>
  <si>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</si>
  <si>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</si>
  <si>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</si>
  <si>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</si>
  <si>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</si>
  <si>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</si>
  <si>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</si>
  <si>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</si>
  <si>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</si>
  <si>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</si>
  <si>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</si>
  <si>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</si>
  <si>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</si>
  <si>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</si>
  <si>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</si>
  <si>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</si>
  <si>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</si>
  <si>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</si>
  <si>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</si>
  <si>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</si>
  <si>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</si>
  <si>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</si>
  <si>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</si>
  <si>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</si>
  <si>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</si>
  <si>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</si>
  <si>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</si>
  <si>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</si>
  <si>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</si>
  <si>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</si>
  <si>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</si>
  <si>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</si>
  <si>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</si>
  <si>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</si>
  <si>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</si>
  <si>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</si>
  <si>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</si>
  <si>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</si>
  <si>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</si>
  <si>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</si>
  <si>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</si>
  <si>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</si>
  <si>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</si>
  <si>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</si>
  <si>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</si>
  <si>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</si>
  <si>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</si>
  <si>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</si>
  <si>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</si>
  <si>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</si>
  <si>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</si>
  <si>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</si>
  <si>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</si>
  <si>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</si>
  <si>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</si>
  <si>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</si>
  <si>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</si>
  <si>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</si>
  <si>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</si>
  <si>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</si>
  <si>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</si>
  <si>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</si>
  <si>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</si>
  <si>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</si>
  <si>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</si>
  <si>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</si>
  <si>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</si>
  <si>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</si>
  <si>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</si>
  <si>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</si>
  <si>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</si>
  <si>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</si>
  <si>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</si>
  <si>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</si>
  <si>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</si>
  <si>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</si>
  <si>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</si>
  <si>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</si>
  <si>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</si>
  <si>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</si>
  <si>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</si>
  <si>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</si>
  <si>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</si>
  <si>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</si>
  <si>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</si>
  <si>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</si>
  <si>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</si>
  <si>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</si>
  <si>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</si>
  <si>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</si>
  <si>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</si>
  <si>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</si>
  <si>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</si>
  <si>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</si>
  <si>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</si>
  <si>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</si>
  <si>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</si>
  <si>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</si>
  <si>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</si>
  <si>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</si>
  <si>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</si>
  <si>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</si>
  <si>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</si>
  <si>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</si>
  <si>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</si>
  <si>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</si>
  <si>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</si>
  <si>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</si>
  <si>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</si>
  <si>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</si>
  <si>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</si>
  <si>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</si>
  <si>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</si>
  <si>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</si>
  <si>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</si>
  <si>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</si>
  <si>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</si>
  <si>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</si>
  <si>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</si>
  <si>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</si>
  <si>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</si>
  <si>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</si>
  <si>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</si>
  <si>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</si>
  <si>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</si>
  <si>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</si>
  <si>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</si>
  <si>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</si>
  <si>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</si>
  <si>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</si>
  <si>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</si>
  <si>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</si>
  <si>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</si>
  <si>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</si>
  <si>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</si>
  <si>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</si>
  <si>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</si>
  <si>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</si>
  <si>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</si>
  <si>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</si>
  <si>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</si>
  <si>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</si>
  <si>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</si>
  <si>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</si>
  <si>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</si>
  <si>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</si>
  <si>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</si>
  <si>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</si>
  <si>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</si>
  <si>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</si>
  <si>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</si>
  <si>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</si>
  <si>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</si>
  <si>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</si>
  <si>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</si>
  <si>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</si>
  <si>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</si>
  <si>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</si>
  <si>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</si>
  <si>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</si>
  <si>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</si>
  <si>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</si>
  <si>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</si>
  <si>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</si>
  <si>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</si>
  <si>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</si>
  <si>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</si>
  <si>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</si>
  <si>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</si>
  <si>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</si>
  <si>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</si>
  <si>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</si>
  <si>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</si>
  <si>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</si>
  <si>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</si>
  <si>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</si>
  <si>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</si>
  <si>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</si>
  <si>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</si>
  <si>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</si>
  <si>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</si>
  <si>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</si>
  <si>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</si>
  <si>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</si>
  <si>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</si>
  <si>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</si>
  <si>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</si>
  <si>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</si>
  <si>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</si>
  <si>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</si>
  <si>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</si>
  <si>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</si>
  <si>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</si>
  <si>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</si>
  <si>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</si>
  <si>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</si>
  <si>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</si>
  <si>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</si>
  <si>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</si>
  <si>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</si>
  <si>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</si>
  <si>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</si>
  <si>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</si>
  <si>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</si>
  <si>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</si>
  <si>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</si>
  <si>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</si>
  <si>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</si>
  <si>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</si>
  <si>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</si>
  <si>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</si>
  <si>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</si>
  <si>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</si>
  <si>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</si>
  <si>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</si>
  <si>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</si>
  <si>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</si>
  <si>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</si>
  <si>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</si>
  <si>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</si>
  <si>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</si>
  <si>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</si>
  <si>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</si>
  <si>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</si>
  <si>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</si>
  <si>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</si>
  <si>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</si>
  <si>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</si>
  <si>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</si>
  <si>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</si>
  <si>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</si>
  <si>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</si>
  <si>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</si>
  <si>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</si>
  <si>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</si>
  <si>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</si>
  <si>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</si>
  <si>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</si>
  <si>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</si>
  <si>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</si>
  <si>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</si>
  <si>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</si>
  <si>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</si>
  <si>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</si>
  <si>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</si>
  <si>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</si>
  <si>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</si>
  <si>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</si>
  <si>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</si>
  <si>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</si>
  <si>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</si>
  <si>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</si>
  <si>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</si>
  <si>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</si>
  <si>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</si>
  <si>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</si>
  <si>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</si>
  <si>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</si>
  <si>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</si>
  <si>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</si>
  <si>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</si>
  <si>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</si>
  <si>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</si>
  <si>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</si>
  <si>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</si>
  <si>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</si>
  <si>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</si>
  <si>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</si>
  <si>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</si>
  <si>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</si>
  <si>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</si>
  <si>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</si>
  <si>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</si>
  <si>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</si>
  <si>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</si>
  <si>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</si>
  <si>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</si>
  <si>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</si>
  <si>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</si>
  <si>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</si>
  <si>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</si>
  <si>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</si>
  <si>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</si>
  <si>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</si>
  <si>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</si>
  <si>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</si>
  <si>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</si>
  <si>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</si>
  <si>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</si>
  <si>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</si>
  <si>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</si>
  <si>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</si>
  <si>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</si>
  <si>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</si>
  <si>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</si>
  <si>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</si>
  <si>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</si>
  <si>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</si>
  <si>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</si>
  <si>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</si>
  <si>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</si>
  <si>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</si>
  <si>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</si>
  <si>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</si>
  <si>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</si>
  <si>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</si>
  <si>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</si>
  <si>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</si>
  <si>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</si>
  <si>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</si>
  <si>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</si>
  <si>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</si>
  <si>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</si>
  <si>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</si>
  <si>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</si>
  <si>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</si>
  <si>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</si>
  <si>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</si>
  <si>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</si>
  <si>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</si>
  <si>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</si>
  <si>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</si>
  <si>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</si>
  <si>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</si>
  <si>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</si>
  <si>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</si>
  <si>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</si>
  <si>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</si>
  <si>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</si>
  <si>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</si>
  <si>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</si>
  <si>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</si>
  <si>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</si>
  <si>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</si>
  <si>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</si>
  <si>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</si>
  <si>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</si>
  <si>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</si>
  <si>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</si>
  <si>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</si>
  <si>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</si>
  <si>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</si>
  <si>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</si>
  <si>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</si>
  <si>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</si>
  <si>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</si>
  <si>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</si>
  <si>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</si>
  <si>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</si>
  <si>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</si>
  <si>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</si>
  <si>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</si>
  <si>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</si>
  <si>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</si>
  <si>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</si>
  <si>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</si>
  <si>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</si>
  <si>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</si>
  <si>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</si>
  <si>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</si>
  <si>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</si>
  <si>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</si>
  <si>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</si>
  <si>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</si>
  <si>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</si>
  <si>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</si>
  <si>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</si>
  <si>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</si>
  <si>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</si>
  <si>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</si>
  <si>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</si>
  <si>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</si>
  <si>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</si>
  <si>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</si>
  <si>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</si>
  <si>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</si>
  <si>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</si>
  <si>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</si>
  <si>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</si>
  <si>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</si>
  <si>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</si>
  <si>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</si>
  <si>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</si>
  <si>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</si>
  <si>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</si>
  <si>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</si>
  <si>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</si>
  <si>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</si>
  <si>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</si>
  <si>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</si>
  <si>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</si>
  <si>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</si>
  <si>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</si>
  <si>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</si>
  <si>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</si>
  <si>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</si>
  <si>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</si>
  <si>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</si>
  <si>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</si>
  <si>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</si>
  <si>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</si>
  <si>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</si>
  <si>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</si>
  <si>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</si>
  <si>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</si>
  <si>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</si>
  <si>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</si>
  <si>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</si>
  <si>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</si>
  <si>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</si>
  <si>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</si>
  <si>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</si>
  <si>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</si>
  <si>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</si>
  <si>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</si>
  <si>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</si>
  <si>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</si>
  <si>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</si>
  <si>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</si>
  <si>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</si>
  <si>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</si>
  <si>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</si>
  <si>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</si>
  <si>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</si>
  <si>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</si>
  <si>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</si>
  <si>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</si>
  <si>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</si>
  <si>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</si>
  <si>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</si>
  <si>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</si>
  <si>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</si>
  <si>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</si>
  <si>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</si>
  <si>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</si>
  <si>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</si>
  <si>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</si>
  <si>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</si>
  <si>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</si>
  <si>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</si>
  <si>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</si>
  <si>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</si>
  <si>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</si>
  <si>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</si>
  <si>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</si>
  <si>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</si>
  <si>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</si>
  <si>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</si>
  <si>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</si>
  <si>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</si>
  <si>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</si>
  <si>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</si>
  <si>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</si>
  <si>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</si>
  <si>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</si>
  <si>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</si>
  <si>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</si>
  <si>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</si>
  <si>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</si>
  <si>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</si>
  <si>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</si>
  <si>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</si>
  <si>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</si>
  <si>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</si>
  <si>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</si>
  <si>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</si>
  <si>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</si>
  <si>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</si>
  <si>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</si>
  <si>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</si>
  <si>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</si>
  <si>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</si>
  <si>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</si>
  <si>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</si>
  <si>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</si>
  <si>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</si>
  <si>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</si>
  <si>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</si>
  <si>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</si>
  <si>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</si>
  <si>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</si>
  <si>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</si>
  <si>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</si>
  <si>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</si>
  <si>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</si>
  <si>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</si>
  <si>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</si>
  <si>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</si>
  <si>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</si>
  <si>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</si>
  <si>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</si>
  <si>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</si>
  <si>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</si>
  <si>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</si>
  <si>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</si>
  <si>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</si>
  <si>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</si>
  <si>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</si>
  <si>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</si>
  <si>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</si>
  <si>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</si>
  <si>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</si>
  <si>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</si>
  <si>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</si>
  <si>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</si>
  <si>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</si>
  <si>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</si>
  <si>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</si>
  <si>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</si>
  <si>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</si>
  <si>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</si>
  <si>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</si>
  <si>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</si>
  <si>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</si>
  <si>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</si>
  <si>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</si>
  <si>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</si>
  <si>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</si>
  <si>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</si>
  <si>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</si>
  <si>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</si>
  <si>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</si>
  <si>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</si>
  <si>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</si>
  <si>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</si>
  <si>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</si>
  <si>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</si>
  <si>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</si>
  <si>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</si>
  <si>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</si>
  <si>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</si>
  <si>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</si>
  <si>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</si>
  <si>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</si>
  <si>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</si>
  <si>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</si>
  <si>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</si>
  <si>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</si>
  <si>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</si>
  <si>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</si>
  <si>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</si>
  <si>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</si>
  <si>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</si>
  <si>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</si>
  <si>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</si>
  <si>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</si>
  <si>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</si>
  <si>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</si>
  <si>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</si>
  <si>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</si>
  <si>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</si>
  <si>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</si>
  <si>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</si>
  <si>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</si>
  <si>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</si>
  <si>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</si>
  <si>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</si>
  <si>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</si>
  <si>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</si>
  <si>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</si>
  <si>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</si>
  <si>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</si>
  <si>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</si>
  <si>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</si>
  <si>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</si>
  <si>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</si>
  <si>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</si>
  <si>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</si>
  <si>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</si>
  <si>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</si>
  <si>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</si>
  <si>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</si>
  <si>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</si>
  <si>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</si>
  <si>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</si>
  <si>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</si>
  <si>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</si>
  <si>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</si>
  <si>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</si>
  <si>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</si>
  <si>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</si>
  <si>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</si>
  <si>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</si>
  <si>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</si>
  <si>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</si>
  <si>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</si>
  <si>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</si>
  <si>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</si>
  <si>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</si>
  <si>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</si>
  <si>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</si>
  <si>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</si>
  <si>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</si>
  <si>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</si>
  <si>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</si>
  <si>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</si>
  <si>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</si>
  <si>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</si>
  <si>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</si>
  <si>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</si>
  <si>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</si>
  <si>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</si>
  <si>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</si>
  <si>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</si>
  <si>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</si>
  <si>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</si>
  <si>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</si>
  <si>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</si>
  <si>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</si>
  <si>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</si>
  <si>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</si>
  <si>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</si>
  <si>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</si>
  <si>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</si>
  <si>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</si>
  <si>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</si>
  <si>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</si>
  <si>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</si>
  <si>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</si>
  <si>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</si>
  <si>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</si>
  <si>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</si>
  <si>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</si>
  <si>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</si>
  <si>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</si>
  <si>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</si>
  <si>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</si>
  <si>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</si>
  <si>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</si>
  <si>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</si>
  <si>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</si>
  <si>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</si>
  <si>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</si>
  <si>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</si>
  <si>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</si>
  <si>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</si>
  <si>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</si>
  <si>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</si>
  <si>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</si>
  <si>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</si>
  <si>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</si>
  <si>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</si>
  <si>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</si>
  <si>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</si>
  <si>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</si>
  <si>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</si>
  <si>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</si>
  <si>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</si>
  <si>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</si>
  <si>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</si>
  <si>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</si>
  <si>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</si>
  <si>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</si>
  <si>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</si>
  <si>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</si>
  <si>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</si>
  <si>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</si>
  <si>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</si>
  <si>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</si>
  <si>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</si>
  <si>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</si>
  <si>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</si>
  <si>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</si>
  <si>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</si>
  <si>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</si>
  <si>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</si>
  <si>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</si>
  <si>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</si>
  <si>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</si>
  <si>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</si>
  <si>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</si>
  <si>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</si>
  <si>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</si>
  <si>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</si>
  <si>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</si>
  <si>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</si>
  <si>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</si>
  <si>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</si>
  <si>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</si>
  <si>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</si>
  <si>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</si>
  <si>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</si>
  <si>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</si>
  <si>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</si>
  <si>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</si>
  <si>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</si>
  <si>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</si>
  <si>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</si>
  <si>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</si>
  <si>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</si>
  <si>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</si>
  <si>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</si>
  <si>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</si>
  <si>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</si>
  <si>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</si>
  <si>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</si>
  <si>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</si>
  <si>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</si>
  <si>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</si>
  <si>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</si>
  <si>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</si>
  <si>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</si>
  <si>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</si>
  <si>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</si>
  <si>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</si>
  <si>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</si>
  <si>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</si>
  <si>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</si>
  <si>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</si>
  <si>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</si>
  <si>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</si>
  <si>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</si>
  <si>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</si>
  <si>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</si>
  <si>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</si>
  <si>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</si>
  <si>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</si>
  <si>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</si>
  <si>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</si>
  <si>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</si>
  <si>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</si>
  <si>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</si>
  <si>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</si>
  <si>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</si>
  <si>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</si>
  <si>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</si>
  <si>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</si>
  <si>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</si>
  <si>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</si>
  <si>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</si>
  <si>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</si>
  <si>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</si>
  <si>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</si>
  <si>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</si>
  <si>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</si>
  <si>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</si>
  <si>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</si>
  <si>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</si>
  <si>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</si>
  <si>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</si>
  <si>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</si>
  <si>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</si>
  <si>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</si>
  <si>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</si>
  <si>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</si>
  <si>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</si>
  <si>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</si>
  <si>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</si>
  <si>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</si>
  <si>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</si>
  <si>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</si>
  <si>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</si>
  <si>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</si>
  <si>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</si>
  <si>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</si>
  <si>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</si>
  <si>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</si>
  <si>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</si>
  <si>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</si>
  <si>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</si>
  <si>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</si>
  <si>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</si>
  <si>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</si>
  <si>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</si>
  <si>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</si>
  <si>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</si>
  <si>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</si>
  <si>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</si>
  <si>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</si>
  <si>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</si>
  <si>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</si>
  <si>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</si>
  <si>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</si>
  <si>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</si>
  <si>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</si>
  <si>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</si>
  <si>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</si>
  <si>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</si>
  <si>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</si>
  <si>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</si>
  <si>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</si>
  <si>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</si>
  <si>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</si>
  <si>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</si>
  <si>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</si>
  <si>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</si>
  <si>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</si>
  <si>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</si>
  <si>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</si>
  <si>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</si>
  <si>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</si>
  <si>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</si>
  <si>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</si>
  <si>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</si>
  <si>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</si>
  <si>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</si>
  <si>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</si>
  <si>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</si>
  <si>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</si>
  <si>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</si>
  <si>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</si>
  <si>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</si>
  <si>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</si>
  <si>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</si>
  <si>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</si>
  <si>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</si>
  <si>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</si>
  <si>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</si>
  <si>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</si>
  <si>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</si>
  <si>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</si>
  <si>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</si>
  <si>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</si>
  <si>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</si>
  <si>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</si>
  <si>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</si>
  <si>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</si>
  <si>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</si>
  <si>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</si>
  <si>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</si>
  <si>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</si>
  <si>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</si>
  <si>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</si>
  <si>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</si>
  <si>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</si>
  <si>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</si>
  <si>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</si>
  <si>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</si>
  <si>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</si>
  <si>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</si>
  <si>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</si>
  <si>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</si>
  <si>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</si>
  <si>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</si>
  <si>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</si>
  <si>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</si>
  <si>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</si>
  <si>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</si>
  <si>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</si>
  <si>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</si>
  <si>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</si>
  <si>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</si>
  <si>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</si>
  <si>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</si>
  <si>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</si>
  <si>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</si>
  <si>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</si>
  <si>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</si>
  <si>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</si>
  <si>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</si>
  <si>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</si>
  <si>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</si>
  <si>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</si>
  <si>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</si>
  <si>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</si>
  <si>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</si>
  <si>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</si>
  <si>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</si>
  <si>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</si>
  <si>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</si>
  <si>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</si>
  <si>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</si>
  <si>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</si>
  <si>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</si>
  <si>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</si>
  <si>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</si>
  <si>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</si>
  <si>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</si>
  <si>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</si>
  <si>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</si>
  <si>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</si>
  <si>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</si>
  <si>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</si>
  <si>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</si>
  <si>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</si>
  <si>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</si>
  <si>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</si>
  <si>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</si>
  <si>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</si>
  <si>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</si>
  <si>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</si>
  <si>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</si>
  <si>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</si>
  <si>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</si>
  <si>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</si>
  <si>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</si>
  <si>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</si>
  <si>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</si>
  <si>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</si>
  <si>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</si>
  <si>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</si>
  <si>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</si>
  <si>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</si>
  <si>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</si>
  <si>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</si>
  <si>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</si>
  <si>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</si>
  <si>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</si>
  <si>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</si>
  <si>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</si>
  <si>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</si>
  <si>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</si>
  <si>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</si>
  <si>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</si>
  <si>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</si>
  <si>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</si>
  <si>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</si>
  <si>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</si>
  <si>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</si>
  <si>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</si>
  <si>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</si>
  <si>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</si>
  <si>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</si>
  <si>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</si>
  <si>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</si>
  <si>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</si>
  <si>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</si>
  <si>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</si>
  <si>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</si>
  <si>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</si>
  <si>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</si>
  <si>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</si>
  <si>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</si>
  <si>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</si>
  <si>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</si>
  <si>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</si>
  <si>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</si>
  <si>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</si>
  <si>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</si>
  <si>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</si>
  <si>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</si>
  <si>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</si>
  <si>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</si>
  <si>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</si>
  <si>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</si>
  <si>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</si>
  <si>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</si>
  <si>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</si>
  <si>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</si>
  <si>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</si>
  <si>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</si>
  <si>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</si>
  <si>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</si>
  <si>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</si>
  <si>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</si>
  <si>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</si>
  <si>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</si>
  <si>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</si>
  <si>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</si>
  <si>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</si>
  <si>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</si>
  <si>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</si>
  <si>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</si>
  <si>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</si>
  <si>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</si>
  <si>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</si>
  <si>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</si>
  <si>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</si>
  <si>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</si>
  <si>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</si>
  <si>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</si>
  <si>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</si>
  <si>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</si>
  <si>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</si>
  <si>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</si>
  <si>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</si>
  <si>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</si>
  <si>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</si>
  <si>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</si>
  <si>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</si>
  <si>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</si>
  <si>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</si>
  <si>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</si>
  <si>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</si>
  <si>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</si>
  <si>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</si>
  <si>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</si>
  <si>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</si>
  <si>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</si>
  <si>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</si>
  <si>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</si>
  <si>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</si>
  <si>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</si>
  <si>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</si>
  <si>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</si>
  <si>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</si>
  <si>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</si>
  <si>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</si>
  <si>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</si>
  <si>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</si>
  <si>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</si>
  <si>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</si>
  <si>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</si>
  <si>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</si>
  <si>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</si>
  <si>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</si>
  <si>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</si>
  <si>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</si>
  <si>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</si>
  <si>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</si>
  <si>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</si>
  <si>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</si>
  <si>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</si>
  <si>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</si>
  <si>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</si>
  <si>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</si>
  <si>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</si>
  <si>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</si>
  <si>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</si>
  <si>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</si>
  <si>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</si>
  <si>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</si>
  <si>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</si>
  <si>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</si>
  <si>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</si>
  <si>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</si>
  <si>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</si>
  <si>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</si>
  <si>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</si>
  <si>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</si>
  <si>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</si>
  <si>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</si>
  <si>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</si>
  <si>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</si>
  <si>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</si>
  <si>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</si>
  <si>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</si>
  <si>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</si>
  <si>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</si>
  <si>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</si>
  <si>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</si>
  <si>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</si>
  <si>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</si>
  <si>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</si>
  <si>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</si>
  <si>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</si>
  <si>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</si>
  <si>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</si>
  <si>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</si>
  <si>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</si>
  <si>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</si>
  <si>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</si>
  <si>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</si>
  <si>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</si>
  <si>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</si>
  <si>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</si>
  <si>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</si>
  <si>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</si>
  <si>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</si>
  <si>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</si>
  <si>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</si>
  <si>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</si>
  <si>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</si>
  <si>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</si>
  <si>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</si>
  <si>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</si>
  <si>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</si>
  <si>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</si>
  <si>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</si>
  <si>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</si>
  <si>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</si>
  <si>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</si>
  <si>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</si>
  <si>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</si>
  <si>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</si>
  <si>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</si>
  <si>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</si>
  <si>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</si>
  <si>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</si>
  <si>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</si>
  <si>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</si>
  <si>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</si>
  <si>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</si>
  <si>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</si>
  <si>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</si>
  <si>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</si>
  <si>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</si>
  <si>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</si>
  <si>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</si>
  <si>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</si>
  <si>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</si>
  <si>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</si>
  <si>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</si>
  <si>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</si>
  <si>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</si>
  <si>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</si>
  <si>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</si>
  <si>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</si>
  <si>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</si>
  <si>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</si>
  <si>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</si>
  <si>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</si>
  <si>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</si>
  <si>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</si>
  <si>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</si>
  <si>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</si>
  <si>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</si>
  <si>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</si>
  <si>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</si>
  <si>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</si>
  <si>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</si>
  <si>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</si>
  <si>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</si>
  <si>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</si>
  <si>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</si>
  <si>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</si>
  <si>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</si>
  <si>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</si>
  <si>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</si>
  <si>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</si>
  <si>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</si>
  <si>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</si>
  <si>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</si>
  <si>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</si>
  <si>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</si>
  <si>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</si>
  <si>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</si>
  <si>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</si>
  <si>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</si>
  <si>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</si>
  <si>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</si>
  <si>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</si>
  <si>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</si>
  <si>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</si>
  <si>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</si>
  <si>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</si>
  <si>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</si>
  <si>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</si>
  <si>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</si>
  <si>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</si>
  <si>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</si>
  <si>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</si>
  <si>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</si>
  <si>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</si>
  <si>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</si>
  <si>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</si>
  <si>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</si>
  <si>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</si>
  <si>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</si>
  <si>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</si>
  <si>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</si>
  <si>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</si>
  <si>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</si>
  <si>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</si>
  <si>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</si>
  <si>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</si>
  <si>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</si>
  <si>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</si>
  <si>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</si>
  <si>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</si>
  <si>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</si>
  <si>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</si>
  <si>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</si>
  <si>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</si>
  <si>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</si>
  <si>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</si>
  <si>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</si>
  <si>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</si>
  <si>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</si>
  <si>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</si>
  <si>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</si>
  <si>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</si>
  <si>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</si>
  <si>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</si>
  <si>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</si>
  <si>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</si>
  <si>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</si>
  <si>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</si>
  <si>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</si>
  <si>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</si>
  <si>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</si>
  <si>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</si>
  <si>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</si>
  <si>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</si>
  <si>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</si>
  <si>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</si>
  <si>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</si>
  <si>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</si>
  <si>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</si>
  <si>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</si>
  <si>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</si>
  <si>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</si>
  <si>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</si>
  <si>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</si>
  <si>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</si>
  <si>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</si>
  <si>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</si>
  <si>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</si>
  <si>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</si>
  <si>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</si>
  <si>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</si>
  <si>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</si>
  <si>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</si>
  <si>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</si>
  <si>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</si>
  <si>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</si>
  <si>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</si>
  <si>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</si>
  <si>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</si>
  <si>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</si>
  <si>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</si>
  <si>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</si>
  <si>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</si>
  <si>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</si>
  <si>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</si>
  <si>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</si>
  <si>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</si>
  <si>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</si>
  <si>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</si>
  <si>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</si>
  <si>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</si>
  <si>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</si>
  <si>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</si>
  <si>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</si>
  <si>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</si>
  <si>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</si>
  <si>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</si>
  <si>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</si>
  <si>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</si>
  <si>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</si>
  <si>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</si>
  <si>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</si>
  <si>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</si>
  <si>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</si>
  <si>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</si>
  <si>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</si>
  <si>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</si>
  <si>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</si>
  <si>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</si>
  <si>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</si>
  <si>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</si>
  <si>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</si>
  <si>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</si>
  <si>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</si>
  <si>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</si>
  <si>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</si>
  <si>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</si>
  <si>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</si>
  <si>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</si>
  <si>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</si>
  <si>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</si>
  <si>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</si>
  <si>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</si>
  <si>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</si>
  <si>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</si>
  <si>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</si>
  <si>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</si>
  <si>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</si>
  <si>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</si>
  <si>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</si>
  <si>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</si>
  <si>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</si>
  <si>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</si>
  <si>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</si>
  <si>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</si>
  <si>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</si>
  <si>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</si>
  <si>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</si>
  <si>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</si>
  <si>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</si>
  <si>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</si>
  <si>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</si>
  <si>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</si>
  <si>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</si>
  <si>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</si>
  <si>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</si>
  <si>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</si>
  <si>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</si>
  <si>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</si>
  <si>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</si>
  <si>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</si>
  <si>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</si>
  <si>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</si>
  <si>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</si>
  <si>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</si>
  <si>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</si>
  <si>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</si>
  <si>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</si>
  <si>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</si>
  <si>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</si>
  <si>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</si>
  <si>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</si>
  <si>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</si>
  <si>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</si>
  <si>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</si>
  <si>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</si>
  <si>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</si>
  <si>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</si>
  <si>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</si>
  <si>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</si>
  <si>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</si>
  <si>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</si>
  <si>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</si>
  <si>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</si>
  <si>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</si>
  <si>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</si>
  <si>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</si>
  <si>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</si>
  <si>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</si>
  <si>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</si>
  <si>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</si>
  <si>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</si>
  <si>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</si>
  <si>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</si>
  <si>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</si>
  <si>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</si>
  <si>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</si>
  <si>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</si>
  <si>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</si>
  <si>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</si>
  <si>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</si>
  <si>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</si>
  <si>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</si>
  <si>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</si>
  <si>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</si>
  <si>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</si>
  <si>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</si>
  <si>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</si>
  <si>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</si>
  <si>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</si>
  <si>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</si>
  <si>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</si>
  <si>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</si>
  <si>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</si>
  <si>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</si>
  <si>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</si>
  <si>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</si>
  <si>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</si>
  <si>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</si>
  <si>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</si>
  <si>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</si>
  <si>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</si>
  <si>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</si>
  <si>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</si>
  <si>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</si>
  <si>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</si>
  <si>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</si>
  <si>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</si>
  <si>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</si>
  <si>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</si>
  <si>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</si>
  <si>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</si>
  <si>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</si>
  <si>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</si>
  <si>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</si>
  <si>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</si>
  <si>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</si>
  <si>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</si>
  <si>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</si>
  <si>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</si>
  <si>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</si>
  <si>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</si>
  <si>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</si>
  <si>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</si>
  <si>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</si>
  <si>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</si>
  <si>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</si>
  <si>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</si>
  <si>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</si>
  <si>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</si>
  <si>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</si>
  <si>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</si>
  <si>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</si>
  <si>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</si>
  <si>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</si>
  <si>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</si>
  <si>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</si>
  <si>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</si>
  <si>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</si>
  <si>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</si>
  <si>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</si>
  <si>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</si>
  <si>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</si>
  <si>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</si>
  <si>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</si>
  <si>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</si>
  <si>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</si>
  <si>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</si>
  <si>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</si>
  <si>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</si>
  <si>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</si>
  <si>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</si>
  <si>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</si>
  <si>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</si>
  <si>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</si>
  <si>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</si>
  <si>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</si>
  <si>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</si>
  <si>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</si>
  <si>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</si>
  <si>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</si>
  <si>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</si>
  <si>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</si>
  <si>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</si>
  <si>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</si>
  <si>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</si>
  <si>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</si>
  <si>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</si>
  <si>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</si>
  <si>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</si>
  <si>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</si>
  <si>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</si>
  <si>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</si>
  <si>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</si>
  <si>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</si>
  <si>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</si>
  <si>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</si>
  <si>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</si>
  <si>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</si>
  <si>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</si>
  <si>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</si>
  <si>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</si>
  <si>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</si>
  <si>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</si>
  <si>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</si>
  <si>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</si>
  <si>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</si>
  <si>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</si>
  <si>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</si>
  <si>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</si>
  <si>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</si>
  <si>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</si>
  <si>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</si>
  <si>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</si>
  <si>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</si>
  <si>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</si>
  <si>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</si>
  <si>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</si>
  <si>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</si>
  <si>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</si>
  <si>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</si>
  <si>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</si>
  <si>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</si>
  <si>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</si>
  <si>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</si>
  <si>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</si>
  <si>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</si>
  <si>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</si>
  <si>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</si>
  <si>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</si>
  <si>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</si>
  <si>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</si>
  <si>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</si>
  <si>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</si>
  <si>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</si>
  <si>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</si>
  <si>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</si>
  <si>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</si>
  <si>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</si>
  <si>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</si>
  <si>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</si>
  <si>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</si>
  <si>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</si>
  <si>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</si>
  <si>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</si>
  <si>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</si>
  <si>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</si>
  <si>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</si>
  <si>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</si>
  <si>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</si>
  <si>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</si>
  <si>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</si>
  <si>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</si>
  <si>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</si>
  <si>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</si>
  <si>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</si>
  <si>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</si>
  <si>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</si>
  <si>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</si>
  <si>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</si>
  <si>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</si>
  <si>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</si>
  <si>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</si>
  <si>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</si>
  <si>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</si>
  <si>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</si>
  <si>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</si>
  <si>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</si>
  <si>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</si>
  <si>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</si>
  <si>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</si>
  <si>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</si>
  <si>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</si>
  <si>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</si>
  <si>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</si>
  <si>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</si>
  <si>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</si>
  <si>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</si>
  <si>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</si>
  <si>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</si>
  <si>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</si>
  <si>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</si>
  <si>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</si>
  <si>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</si>
  <si>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</si>
  <si>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</si>
  <si>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</si>
  <si>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</si>
  <si>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</si>
  <si>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</si>
  <si>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</si>
  <si>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</si>
  <si>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</si>
  <si>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</si>
  <si>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</si>
  <si>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</si>
  <si>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</si>
  <si>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</si>
  <si>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</si>
  <si>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</si>
  <si>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</si>
  <si>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</si>
  <si>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</si>
  <si>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</si>
  <si>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</si>
  <si>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</si>
  <si>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</si>
  <si>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</si>
  <si>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</si>
  <si>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</si>
  <si>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</si>
  <si>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</si>
  <si>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</si>
  <si>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</si>
  <si>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</si>
  <si>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</si>
  <si>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</si>
  <si>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</si>
  <si>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</si>
  <si>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</si>
  <si>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</si>
  <si>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</si>
  <si>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</si>
  <si>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</si>
  <si>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</si>
  <si>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</si>
  <si>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</si>
  <si>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</si>
  <si>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</si>
  <si>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</si>
  <si>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</si>
  <si>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</si>
  <si>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</si>
  <si>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</si>
  <si>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</si>
  <si>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</si>
  <si>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</si>
  <si>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</si>
  <si>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</si>
  <si>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</si>
  <si>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</si>
  <si>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</si>
  <si>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</si>
  <si>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</si>
  <si>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</si>
  <si>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</si>
  <si>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</si>
  <si>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</si>
  <si>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</si>
  <si>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</si>
  <si>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</si>
  <si>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</si>
  <si>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</si>
  <si>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</si>
  <si>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</si>
  <si>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</si>
  <si>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</si>
  <si>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</si>
  <si>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</si>
  <si>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</si>
  <si>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</si>
  <si>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</si>
  <si>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</si>
  <si>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</si>
  <si>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</si>
  <si>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</si>
  <si>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</si>
  <si>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</si>
  <si>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</si>
  <si>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</si>
  <si>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</si>
  <si>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</si>
  <si>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</si>
  <si>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</si>
  <si>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</si>
  <si>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</si>
  <si>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</si>
  <si>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</si>
  <si>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</si>
  <si>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</si>
  <si>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</si>
  <si>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</si>
  <si>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</si>
  <si>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</si>
  <si>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</si>
  <si>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</si>
  <si>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</si>
  <si>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</si>
  <si>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</si>
  <si>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</si>
  <si>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</si>
  <si>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</si>
  <si>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</si>
  <si>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</si>
  <si>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</si>
  <si>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</si>
  <si>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</si>
  <si>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</si>
  <si>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</si>
  <si>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</si>
  <si>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</si>
  <si>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</si>
  <si>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</si>
  <si>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</si>
  <si>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</si>
  <si>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</si>
  <si>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</si>
  <si>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</si>
  <si>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</si>
  <si>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</si>
  <si>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</si>
  <si>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</si>
  <si>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</si>
  <si>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</si>
  <si>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</si>
  <si>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</si>
  <si>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</si>
  <si>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</si>
  <si>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</si>
  <si>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</si>
  <si>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</si>
  <si>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</si>
  <si>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</si>
  <si>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</si>
  <si>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</si>
  <si>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</si>
  <si>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</si>
  <si>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</si>
  <si>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</si>
  <si>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</si>
  <si>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</si>
  <si>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</si>
  <si>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</si>
  <si>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</si>
  <si>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</si>
  <si>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</si>
  <si>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</si>
  <si>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</si>
  <si>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</si>
  <si>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</si>
  <si>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</si>
  <si>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</si>
  <si>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</si>
  <si>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</si>
  <si>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</si>
  <si>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</si>
  <si>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</si>
  <si>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</si>
  <si>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</si>
  <si>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</si>
  <si>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</si>
  <si>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</si>
  <si>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</si>
  <si>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</si>
  <si>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</si>
  <si>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</si>
  <si>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</si>
  <si>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</si>
  <si>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</si>
  <si>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</si>
  <si>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</si>
  <si>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</si>
  <si>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</si>
  <si>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</si>
  <si>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</si>
  <si>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</si>
  <si>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</si>
  <si>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</si>
  <si>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</si>
  <si>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</si>
  <si>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</si>
  <si>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</si>
  <si>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</si>
  <si>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</si>
  <si>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</si>
  <si>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</si>
  <si>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</si>
  <si>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</si>
  <si>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</si>
  <si>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</si>
  <si>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</si>
  <si>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</si>
  <si>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</si>
  <si>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</si>
  <si>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</si>
  <si>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</si>
  <si>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</si>
  <si>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</si>
  <si>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</si>
  <si>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</si>
  <si>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</si>
  <si>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</si>
  <si>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</si>
  <si>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</si>
  <si>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</si>
  <si>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</si>
  <si>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</si>
  <si>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</si>
  <si>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</si>
  <si>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</si>
  <si>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</si>
  <si>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</si>
  <si>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</si>
  <si>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</si>
  <si>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</si>
  <si>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</si>
  <si>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</si>
  <si>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</si>
  <si>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</si>
  <si>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</si>
  <si>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</si>
  <si>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</si>
  <si>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</si>
  <si>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</si>
  <si>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</si>
  <si>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</si>
  <si>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</si>
  <si>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</si>
  <si>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</si>
  <si>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</si>
  <si>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</si>
  <si>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</si>
  <si>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</si>
  <si>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</si>
  <si>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</si>
  <si>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</si>
  <si>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</si>
  <si>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</si>
  <si>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</si>
  <si>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</si>
  <si>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</si>
  <si>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</si>
  <si>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</si>
  <si>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</si>
  <si>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</si>
  <si>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</si>
  <si>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</si>
  <si>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</si>
  <si>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</si>
  <si>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</si>
  <si>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</si>
  <si>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</si>
  <si>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</si>
  <si>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</si>
  <si>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</si>
  <si>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</si>
  <si>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</si>
  <si>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</si>
  <si>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</si>
  <si>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</si>
  <si>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</si>
  <si>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</si>
  <si>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</si>
  <si>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</si>
  <si>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</si>
  <si>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</si>
  <si>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</si>
  <si>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</si>
  <si>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</si>
  <si>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</si>
  <si>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</si>
  <si>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</si>
  <si>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</si>
  <si>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</si>
  <si>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</si>
  <si>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</si>
  <si>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</si>
  <si>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</si>
  <si>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</si>
  <si>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</si>
  <si>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</si>
  <si>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</si>
  <si>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</si>
  <si>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</si>
  <si>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</si>
  <si>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</si>
  <si>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</si>
  <si>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</si>
  <si>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</si>
  <si>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</si>
  <si>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</si>
  <si>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</si>
  <si>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</si>
  <si>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</si>
  <si>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</si>
  <si>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</si>
  <si>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</si>
  <si>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</si>
  <si>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</si>
  <si>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</si>
  <si>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</si>
  <si>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</si>
  <si>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</si>
  <si>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</si>
  <si>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</si>
  <si>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</si>
  <si>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</si>
  <si>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</si>
  <si>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</si>
  <si>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</si>
  <si>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</si>
  <si>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</si>
  <si>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</si>
  <si>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</si>
  <si>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</si>
  <si>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</si>
  <si>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</si>
  <si>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</si>
  <si>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</si>
  <si>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</si>
  <si>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</si>
  <si>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</si>
  <si>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</si>
  <si>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</si>
  <si>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</si>
  <si>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</si>
  <si>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</si>
  <si>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</si>
  <si>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</si>
  <si>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</si>
  <si>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</si>
  <si>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</si>
  <si>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</si>
  <si>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</si>
  <si>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</si>
  <si>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</si>
  <si>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</si>
  <si>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</si>
  <si>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</si>
  <si>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</si>
  <si>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</si>
  <si>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</si>
  <si>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</si>
  <si>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</si>
  <si>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</si>
  <si>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</si>
  <si>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</si>
  <si>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</si>
  <si>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</si>
  <si>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</si>
  <si>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</si>
  <si>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</si>
  <si>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</si>
  <si>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</si>
  <si>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</si>
  <si>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</si>
  <si>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</si>
  <si>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</si>
  <si>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</si>
  <si>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</si>
  <si>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</si>
  <si>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</si>
  <si>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</si>
  <si>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</si>
  <si>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</si>
  <si>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</si>
  <si>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</si>
  <si>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</si>
  <si>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</si>
  <si>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</si>
  <si>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</si>
  <si>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</si>
  <si>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</si>
  <si>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</si>
  <si>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</si>
  <si>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</si>
  <si>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</si>
  <si>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</si>
  <si>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</si>
  <si>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</si>
  <si>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</si>
  <si>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</si>
  <si>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</si>
  <si>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</si>
  <si>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</si>
  <si>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</si>
  <si>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</si>
  <si>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</si>
  <si>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</si>
  <si>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</si>
  <si>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</si>
  <si>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</si>
  <si>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</si>
  <si>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</si>
  <si>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</si>
  <si>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</si>
  <si>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</si>
  <si>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</si>
  <si>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</si>
  <si>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</si>
  <si>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</si>
  <si>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</si>
  <si>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</si>
  <si>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</si>
  <si>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</si>
  <si>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</si>
  <si>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</si>
  <si>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</si>
  <si>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</si>
  <si>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</si>
  <si>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</si>
  <si>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</si>
  <si>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</si>
  <si>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</si>
  <si>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</si>
  <si>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</si>
  <si>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</si>
  <si>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</si>
  <si>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</si>
  <si>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</si>
  <si>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</si>
  <si>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</si>
  <si>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</si>
  <si>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</si>
  <si>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</si>
  <si>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</si>
  <si>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</si>
  <si>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</si>
  <si>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</si>
  <si>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</si>
  <si>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</si>
  <si>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</si>
  <si>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</si>
  <si>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</si>
  <si>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</si>
  <si>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</si>
  <si>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</si>
  <si>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</si>
  <si>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</si>
  <si>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</si>
  <si>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</si>
  <si>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</si>
  <si>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</si>
  <si>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</si>
  <si>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</si>
  <si>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</si>
  <si>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</si>
  <si>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</si>
  <si>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</si>
  <si>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</si>
  <si>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</si>
  <si>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</si>
  <si>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</si>
  <si>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</si>
  <si>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</si>
  <si>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</si>
  <si>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</si>
  <si>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</si>
  <si>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</si>
  <si>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</si>
  <si>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</si>
  <si>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</si>
  <si>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</si>
  <si>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</si>
  <si>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</si>
  <si>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</si>
  <si>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</si>
  <si>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</si>
  <si>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</si>
  <si>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</si>
  <si>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</si>
  <si>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</si>
  <si>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</si>
  <si>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</si>
  <si>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</si>
  <si>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</si>
  <si>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</si>
  <si>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</si>
  <si>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</si>
  <si>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</si>
  <si>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</si>
  <si>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</si>
  <si>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</si>
  <si>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</si>
  <si>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</si>
  <si>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</si>
  <si>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</si>
  <si>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</si>
  <si>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</si>
  <si>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</si>
  <si>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</si>
  <si>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</si>
  <si>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</si>
  <si>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</si>
  <si>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</si>
  <si>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</si>
  <si>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</si>
  <si>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</si>
  <si>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</si>
  <si>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</si>
  <si>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</si>
  <si>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</si>
  <si>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</si>
  <si>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</si>
  <si>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</si>
  <si>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</si>
  <si>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</si>
  <si>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</si>
  <si>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</si>
  <si>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</si>
  <si>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</si>
  <si>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</si>
  <si>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</si>
  <si>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</si>
  <si>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</si>
  <si>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</si>
  <si>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</si>
  <si>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</si>
  <si>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</si>
  <si>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</si>
  <si>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</si>
  <si>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</si>
  <si>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</si>
  <si>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</si>
  <si>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</si>
  <si>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</si>
  <si>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</si>
  <si>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</si>
  <si>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</si>
  <si>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</si>
  <si>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</si>
  <si>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</si>
  <si>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</si>
  <si>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</si>
  <si>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</si>
  <si>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</si>
  <si>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</si>
  <si>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</si>
  <si>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</si>
  <si>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</si>
  <si>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</si>
  <si>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</si>
  <si>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</si>
  <si>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</si>
  <si>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</si>
  <si>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</si>
  <si>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</si>
  <si>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</si>
  <si>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</si>
  <si>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</si>
  <si>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</si>
  <si>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</si>
  <si>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</si>
  <si>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</si>
  <si>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</si>
  <si>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</si>
  <si>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</si>
  <si>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</si>
  <si>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</si>
  <si>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</si>
  <si>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</si>
  <si>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</si>
  <si>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</si>
  <si>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</si>
  <si>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</si>
  <si>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</si>
  <si>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</si>
  <si>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</si>
  <si>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</si>
  <si>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</si>
  <si>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</si>
  <si>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</si>
  <si>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</si>
  <si>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</si>
  <si>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</si>
  <si>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</si>
  <si>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</si>
  <si>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</si>
  <si>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</si>
  <si>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</si>
  <si>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</si>
  <si>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</si>
  <si>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</si>
  <si>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</si>
  <si>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</si>
  <si>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</si>
  <si>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</si>
  <si>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</si>
  <si>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</si>
  <si>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</si>
  <si>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</si>
  <si>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</si>
  <si>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</si>
  <si>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</si>
  <si>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</si>
  <si>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</si>
  <si>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</si>
  <si>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</si>
  <si>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</si>
  <si>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</si>
  <si>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</si>
  <si>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</si>
  <si>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</si>
  <si>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</si>
  <si>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</si>
  <si>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</si>
  <si>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</si>
  <si>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</si>
  <si>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</si>
  <si>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</si>
  <si>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</si>
  <si>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</si>
  <si>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</si>
  <si>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</si>
  <si>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</si>
  <si>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</si>
  <si>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</si>
  <si>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</si>
  <si>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</si>
  <si>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</si>
  <si>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</si>
  <si>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</si>
  <si>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</si>
  <si>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</si>
  <si>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</si>
  <si>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</si>
  <si>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</si>
  <si>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</si>
  <si>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</si>
  <si>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</si>
  <si>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</si>
  <si>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</si>
  <si>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</si>
  <si>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</si>
  <si>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</si>
  <si>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</si>
  <si>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</si>
  <si>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</si>
  <si>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</si>
  <si>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</si>
  <si>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</si>
  <si>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</si>
  <si>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</si>
  <si>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</si>
  <si>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</si>
  <si>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</si>
  <si>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</si>
  <si>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</si>
  <si>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</si>
  <si>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</si>
  <si>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</si>
  <si>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</si>
  <si>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</si>
  <si>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</si>
  <si>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</si>
  <si>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</si>
  <si>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</si>
  <si>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</si>
  <si>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</si>
  <si>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</si>
  <si>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</si>
  <si>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</si>
  <si>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</si>
  <si>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</si>
  <si>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</si>
  <si>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</si>
  <si>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</si>
  <si>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</si>
  <si>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</si>
  <si>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</si>
  <si>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</si>
  <si>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</si>
  <si>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</si>
  <si>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</si>
  <si>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</si>
  <si>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</si>
  <si>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</si>
  <si>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</si>
  <si>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</si>
  <si>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</si>
  <si>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</si>
  <si>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</si>
  <si>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</si>
  <si>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</si>
  <si>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</si>
  <si>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</si>
  <si>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</si>
  <si>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</si>
  <si>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</si>
  <si>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</si>
  <si>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</si>
  <si>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</si>
  <si>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</si>
  <si>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</si>
  <si>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</si>
  <si>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</si>
  <si>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</si>
  <si>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</si>
  <si>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</si>
  <si>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</si>
  <si>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</si>
  <si>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</si>
  <si>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</si>
  <si>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</si>
  <si>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</si>
  <si>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</si>
  <si>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</si>
  <si>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</si>
  <si>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</si>
  <si>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</si>
  <si>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</si>
  <si>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</si>
  <si>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</si>
  <si>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</si>
  <si>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</si>
  <si>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</si>
  <si>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</si>
  <si>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</si>
  <si>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</si>
  <si>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</si>
  <si>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</si>
  <si>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</si>
  <si>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</si>
  <si>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</si>
  <si>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</si>
  <si>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</si>
  <si>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</si>
  <si>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</si>
  <si>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</si>
  <si>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</si>
  <si>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</si>
  <si>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</si>
  <si>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</si>
  <si>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</si>
  <si>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</si>
  <si>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</si>
  <si>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</si>
  <si>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</si>
  <si>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</si>
  <si>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</si>
  <si>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</si>
  <si>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</si>
  <si>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</si>
  <si>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</si>
  <si>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</si>
  <si>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</si>
  <si>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</si>
  <si>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</si>
  <si>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</si>
  <si>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</si>
  <si>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</si>
  <si>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</si>
  <si>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</si>
  <si>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</si>
  <si>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</si>
  <si>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</si>
  <si>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</si>
  <si>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</si>
  <si>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</si>
  <si>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</si>
  <si>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</si>
  <si>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</si>
  <si>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</si>
  <si>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</si>
  <si>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</si>
  <si>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</si>
  <si>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</si>
  <si>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</si>
  <si>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</si>
  <si>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</si>
  <si>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</si>
  <si>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</si>
  <si>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</si>
  <si>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</si>
  <si>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</si>
  <si>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</si>
  <si>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</si>
  <si>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</si>
  <si>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</si>
  <si>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</si>
  <si>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</si>
  <si>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</si>
  <si>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</si>
  <si>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</si>
  <si>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</si>
  <si>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</si>
  <si>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</si>
  <si>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</si>
  <si>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</si>
  <si>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</si>
  <si>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</si>
  <si>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</si>
  <si>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</si>
  <si>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</si>
  <si>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</si>
  <si>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</si>
  <si>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</si>
  <si>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</si>
  <si>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</si>
  <si>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</si>
  <si>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</si>
  <si>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</si>
  <si>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</si>
  <si>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</si>
  <si>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</si>
  <si>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</si>
  <si>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</si>
  <si>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</si>
  <si>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</si>
  <si>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</si>
  <si>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</si>
  <si>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</si>
  <si>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</si>
  <si>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</si>
  <si>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</si>
  <si>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</si>
  <si>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</si>
  <si>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</si>
  <si>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</si>
  <si>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</si>
  <si>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</si>
  <si>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</si>
  <si>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</si>
  <si>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</si>
  <si>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</si>
  <si>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</si>
  <si>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</si>
  <si>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</si>
  <si>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</si>
  <si>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</si>
  <si>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</si>
  <si>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</si>
  <si>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</si>
  <si>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</si>
  <si>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</si>
  <si>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</si>
  <si>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</si>
  <si>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</si>
  <si>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</si>
  <si>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</si>
  <si>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</si>
  <si>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</si>
  <si>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</si>
  <si>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</si>
  <si>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</si>
  <si>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</si>
  <si>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</si>
  <si>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</si>
  <si>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</si>
  <si>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</si>
  <si>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</si>
  <si>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</si>
  <si>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</si>
  <si>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</si>
  <si>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</si>
  <si>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</si>
  <si>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</si>
  <si>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</si>
  <si>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</si>
  <si>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</si>
  <si>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</si>
  <si>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</si>
  <si>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</si>
  <si>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</si>
  <si>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</si>
  <si>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</si>
  <si>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</si>
  <si>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</si>
  <si>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</si>
  <si>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</si>
  <si>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</si>
  <si>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</si>
  <si>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</si>
  <si>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</si>
  <si>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</si>
  <si>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</si>
  <si>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</si>
  <si>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</si>
  <si>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</si>
  <si>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</si>
  <si>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</si>
  <si>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</si>
  <si>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</si>
  <si>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</si>
  <si>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</si>
  <si>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</si>
  <si>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</si>
  <si>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</si>
  <si>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</si>
  <si>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</si>
  <si>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</si>
  <si>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</si>
  <si>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</si>
  <si>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</si>
  <si>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</si>
  <si>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</si>
  <si>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</si>
  <si>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</si>
  <si>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</si>
  <si>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</si>
  <si>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</si>
  <si>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</si>
  <si>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</si>
  <si>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</si>
  <si>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</si>
  <si>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</si>
  <si>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</si>
  <si>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</si>
  <si>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</si>
  <si>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</si>
  <si>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</si>
  <si>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</si>
  <si>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</si>
  <si>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</si>
  <si>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</si>
  <si>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</si>
  <si>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</si>
  <si>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</si>
  <si>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</si>
  <si>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</si>
  <si>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</si>
  <si>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</si>
  <si>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</si>
  <si>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</si>
  <si>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</si>
  <si>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</si>
  <si>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</si>
  <si>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</si>
  <si>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</si>
  <si>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</si>
  <si>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</si>
  <si>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</si>
  <si>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</si>
  <si>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</si>
  <si>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</si>
  <si>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</si>
  <si>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</si>
  <si>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</si>
  <si>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</si>
  <si>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</si>
  <si>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</si>
  <si>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</si>
  <si>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</si>
  <si>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</si>
  <si>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</si>
  <si>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</si>
  <si>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</si>
  <si>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</si>
  <si>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</si>
  <si>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</si>
  <si>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</si>
  <si>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</si>
  <si>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</si>
  <si>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</si>
  <si>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</si>
  <si>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</si>
  <si>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</si>
  <si>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</si>
  <si>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</si>
  <si>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</si>
  <si>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</si>
  <si>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</si>
  <si>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</si>
  <si>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</si>
  <si>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</si>
  <si>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</si>
  <si>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</si>
  <si>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</si>
  <si>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</si>
  <si>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</si>
  <si>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</si>
  <si>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</si>
  <si>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</si>
  <si>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</si>
  <si>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</si>
  <si>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</si>
  <si>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</si>
  <si>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</si>
  <si>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</si>
  <si>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</si>
  <si>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</si>
  <si>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</si>
  <si>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</si>
  <si>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</si>
  <si>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</si>
  <si>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</si>
  <si>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</si>
  <si>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</si>
  <si>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</si>
  <si>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</si>
  <si>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</si>
  <si>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</si>
  <si>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</si>
  <si>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</si>
  <si>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</si>
  <si>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</si>
  <si>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</si>
  <si>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</si>
  <si>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</si>
  <si>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</si>
  <si>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</si>
  <si>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</si>
  <si>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</si>
  <si>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</si>
  <si>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</si>
  <si>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</si>
  <si>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</si>
  <si>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</si>
  <si>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</si>
  <si>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</si>
  <si>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</si>
  <si>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</si>
  <si>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</si>
  <si>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</si>
  <si>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</si>
  <si>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</si>
  <si>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</si>
  <si>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</si>
  <si>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</si>
  <si>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</si>
  <si>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</si>
  <si>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</si>
  <si>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</si>
  <si>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</si>
  <si>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</si>
  <si>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</si>
  <si>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</si>
  <si>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</si>
  <si>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</si>
  <si>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</si>
  <si>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</si>
  <si>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</si>
  <si>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</si>
  <si>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</si>
  <si>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</si>
  <si>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</si>
  <si>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</si>
  <si>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</si>
  <si>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</si>
  <si>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</si>
  <si>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</si>
  <si>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</si>
  <si>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</si>
  <si>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</si>
  <si>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</si>
  <si>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</si>
  <si>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</si>
  <si>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</si>
  <si>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</si>
  <si>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</si>
  <si>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</si>
  <si>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</si>
  <si>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</si>
  <si>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</si>
  <si>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</si>
  <si>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</si>
  <si>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</si>
  <si>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</si>
  <si>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</si>
  <si>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</si>
  <si>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</si>
  <si>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</si>
  <si>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</si>
  <si>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</si>
  <si>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</si>
  <si>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</si>
  <si>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</si>
  <si>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</si>
  <si>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</si>
  <si>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</si>
  <si>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</si>
  <si>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</si>
  <si>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</si>
  <si>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</si>
  <si>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</si>
  <si>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</si>
  <si>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</si>
  <si>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</si>
  <si>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</si>
  <si>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</si>
  <si>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</si>
  <si>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</si>
  <si>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</si>
  <si>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</si>
  <si>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</si>
  <si>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</si>
  <si>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</si>
  <si>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</si>
  <si>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</si>
  <si>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</si>
  <si>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</si>
  <si>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</si>
  <si>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</si>
  <si>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</si>
  <si>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</si>
  <si>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</si>
  <si>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</si>
  <si>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</si>
  <si>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</si>
  <si>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</si>
  <si>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</si>
  <si>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</si>
  <si>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</si>
  <si>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</si>
  <si>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</si>
  <si>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</si>
  <si>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</si>
  <si>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</si>
  <si>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</si>
  <si>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</si>
  <si>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</si>
  <si>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</si>
  <si>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</si>
  <si>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</si>
  <si>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</si>
  <si>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</si>
  <si>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</si>
  <si>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</si>
  <si>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</si>
  <si>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</si>
  <si>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</si>
  <si>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</si>
  <si>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</si>
  <si>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</si>
  <si>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</si>
  <si>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</si>
  <si>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</si>
  <si>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</si>
  <si>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</si>
  <si>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</si>
  <si>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</si>
  <si>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</si>
  <si>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</si>
  <si>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</si>
  <si>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</si>
  <si>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</si>
  <si>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</si>
  <si>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</si>
  <si>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</si>
  <si>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</si>
  <si>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</si>
  <si>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</si>
  <si>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</si>
  <si>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</si>
  <si>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</si>
  <si>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</si>
  <si>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</si>
  <si>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</si>
  <si>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</si>
  <si>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</si>
  <si>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</si>
  <si>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</si>
  <si>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</si>
  <si>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</si>
  <si>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</si>
  <si>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</si>
  <si>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</si>
  <si>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</si>
  <si>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</si>
  <si>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</si>
  <si>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</si>
  <si>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</si>
  <si>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</si>
  <si>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</si>
  <si>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</si>
  <si>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</si>
  <si>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</si>
  <si>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</si>
  <si>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</si>
  <si>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</si>
  <si>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</si>
  <si>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</si>
  <si>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</si>
  <si>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</si>
  <si>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</si>
  <si>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</si>
  <si>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</si>
  <si>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</si>
  <si>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</si>
  <si>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</si>
  <si>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</si>
  <si>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</si>
  <si>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</si>
  <si>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</si>
  <si>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</si>
  <si>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</si>
  <si>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</si>
  <si>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</si>
  <si>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</si>
  <si>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</si>
  <si>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</si>
  <si>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</si>
  <si>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</si>
  <si>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</si>
  <si>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</si>
  <si>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</si>
  <si>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</si>
  <si>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</si>
  <si>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</si>
  <si>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</si>
  <si>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</si>
  <si>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</si>
  <si>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</si>
  <si>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</si>
  <si>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</si>
  <si>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</si>
  <si>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</si>
  <si>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</si>
  <si>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</si>
  <si>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</si>
  <si>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</si>
  <si>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</si>
  <si>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</si>
  <si>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</si>
  <si>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</si>
  <si>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</si>
  <si>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</si>
  <si>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</si>
  <si>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</si>
  <si>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</si>
  <si>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</si>
  <si>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</si>
  <si>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</si>
  <si>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</si>
  <si>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</si>
  <si>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</si>
  <si>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</si>
  <si>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</si>
  <si>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</si>
  <si>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</si>
  <si>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</si>
  <si>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</si>
  <si>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</si>
  <si>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</si>
  <si>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</si>
  <si>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</si>
  <si>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</si>
  <si>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</si>
  <si>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</si>
  <si>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</si>
  <si>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</si>
  <si>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</si>
  <si>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</si>
  <si>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</si>
  <si>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</si>
  <si>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</si>
  <si>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</si>
  <si>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</si>
  <si>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</si>
  <si>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</si>
  <si>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</si>
  <si>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</si>
  <si>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</si>
  <si>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</si>
  <si>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</si>
  <si>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</si>
  <si>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</si>
  <si>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</si>
  <si>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</si>
  <si>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</si>
  <si>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</si>
  <si>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</si>
  <si>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</si>
  <si>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</si>
  <si>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</si>
  <si>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</si>
  <si>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</si>
  <si>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</si>
  <si>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</si>
  <si>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</si>
  <si>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</si>
  <si>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</si>
  <si>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</si>
  <si>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</si>
  <si>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</si>
  <si>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</si>
  <si>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</si>
  <si>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</si>
  <si>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</si>
  <si>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</si>
  <si>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</si>
  <si>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</si>
  <si>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</si>
  <si>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</si>
  <si>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</si>
  <si>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</si>
  <si>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</si>
  <si>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</si>
  <si>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</si>
  <si>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</si>
  <si>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</si>
  <si>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</si>
  <si>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</si>
  <si>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</si>
  <si>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</si>
  <si>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</si>
  <si>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</si>
  <si>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</si>
  <si>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</si>
  <si>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</si>
  <si>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</si>
  <si>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</si>
  <si>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</si>
  <si>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</si>
  <si>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</si>
  <si>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</si>
  <si>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</si>
  <si>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</si>
  <si>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</si>
  <si>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</si>
  <si>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</si>
  <si>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</si>
  <si>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</si>
  <si>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</si>
  <si>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</si>
  <si>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</si>
  <si>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</si>
  <si>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</si>
  <si>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</si>
  <si>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</si>
  <si>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</si>
  <si>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</si>
  <si>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</si>
  <si>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</si>
  <si>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</si>
  <si>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</si>
  <si>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</si>
  <si>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</si>
  <si>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</si>
  <si>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</si>
  <si>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</si>
  <si>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</si>
  <si>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</si>
  <si>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</si>
  <si>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</si>
  <si>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</si>
  <si>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</si>
  <si>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</si>
  <si>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</si>
  <si>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</si>
  <si>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</si>
  <si>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</si>
  <si>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</si>
  <si>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</si>
  <si>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</si>
  <si>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</si>
  <si>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</si>
  <si>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</si>
  <si>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</si>
  <si>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</si>
  <si>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</si>
  <si>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</si>
  <si>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</si>
  <si>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</si>
  <si>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</si>
  <si>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</si>
  <si>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</si>
  <si>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</si>
  <si>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</si>
  <si>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</si>
  <si>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</si>
  <si>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</si>
  <si>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</si>
  <si>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</si>
  <si>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</si>
  <si>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</si>
  <si>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</si>
  <si>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</si>
  <si>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</si>
  <si>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</si>
  <si>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</si>
  <si>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</si>
  <si>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</si>
  <si>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</si>
  <si>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</si>
  <si>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</si>
  <si>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</si>
  <si>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</si>
  <si>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</si>
  <si>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</si>
  <si>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</si>
  <si>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</si>
  <si>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</si>
  <si>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</si>
  <si>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</si>
  <si>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</si>
  <si>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</si>
  <si>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</si>
  <si>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</si>
  <si>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</si>
  <si>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</si>
  <si>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</si>
  <si>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</si>
  <si>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</si>
  <si>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</si>
  <si>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</si>
  <si>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</si>
  <si>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</si>
  <si>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</si>
  <si>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</si>
  <si>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</si>
  <si>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</si>
  <si>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</si>
  <si>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</si>
  <si>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</si>
  <si>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</si>
  <si>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</si>
  <si>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</si>
  <si>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</si>
  <si>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</si>
  <si>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</si>
  <si>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</si>
  <si>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</si>
  <si>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</si>
  <si>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</si>
  <si>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</si>
  <si>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</si>
  <si>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</si>
  <si>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</si>
  <si>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</si>
  <si>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</si>
  <si>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</si>
  <si>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</si>
  <si>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</si>
  <si>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</si>
  <si>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</si>
  <si>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</si>
  <si>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</si>
  <si>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</si>
  <si>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</si>
  <si>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</si>
  <si>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</si>
  <si>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</si>
  <si>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</si>
  <si>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</si>
  <si>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</si>
  <si>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</si>
  <si>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</si>
  <si>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</si>
  <si>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</si>
  <si>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</si>
  <si>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</si>
  <si>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</si>
  <si>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</si>
  <si>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</si>
  <si>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</si>
  <si>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</si>
  <si>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</si>
  <si>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</si>
  <si>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</si>
  <si>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</si>
  <si>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</si>
  <si>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</si>
  <si>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</si>
  <si>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</si>
  <si>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</si>
  <si>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</si>
  <si>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</si>
  <si>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</si>
  <si>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</si>
  <si>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</si>
  <si>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</si>
  <si>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</si>
  <si>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</si>
  <si>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</si>
  <si>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</si>
  <si>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</si>
  <si>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</si>
  <si>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</si>
  <si>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</si>
  <si>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</si>
  <si>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</si>
  <si>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</si>
  <si>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</si>
  <si>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</si>
  <si>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</si>
  <si>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</si>
  <si>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</si>
  <si>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</si>
  <si>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</si>
  <si>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</si>
  <si>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</si>
  <si>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</si>
  <si>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</si>
  <si>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</si>
  <si>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</si>
  <si>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</si>
  <si>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</si>
  <si>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</si>
  <si>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</si>
  <si>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</si>
  <si>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</si>
  <si>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</si>
  <si>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</si>
  <si>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</si>
  <si>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</si>
  <si>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</si>
  <si>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</si>
  <si>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</si>
  <si>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</si>
  <si>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</si>
  <si>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</si>
  <si>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</si>
  <si>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</si>
  <si>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</si>
  <si>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</si>
  <si>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</si>
  <si>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</si>
  <si>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</si>
  <si>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</si>
  <si>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</si>
  <si>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</si>
  <si>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</si>
  <si>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</si>
  <si>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</si>
  <si>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</si>
  <si>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</si>
  <si>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</si>
  <si>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</si>
  <si>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</si>
  <si>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</si>
  <si>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</si>
  <si>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</si>
  <si>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</si>
  <si>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</si>
  <si>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</si>
  <si>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</si>
  <si>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</si>
  <si>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</si>
  <si>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</si>
  <si>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</si>
  <si>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</si>
  <si>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</si>
  <si>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</si>
  <si>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</si>
  <si>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</si>
  <si>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</si>
  <si>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</si>
  <si>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</si>
  <si>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</si>
  <si>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</si>
  <si>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</si>
  <si>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</si>
  <si>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</si>
  <si>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</si>
  <si>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</si>
  <si>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</si>
  <si>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</si>
  <si>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</si>
  <si>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</si>
  <si>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</si>
  <si>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</si>
  <si>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</si>
  <si>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</si>
  <si>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</si>
  <si>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</si>
  <si>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</si>
  <si>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</si>
  <si>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</si>
  <si>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</si>
  <si>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</si>
  <si>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</si>
  <si>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</si>
  <si>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</si>
  <si>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</si>
  <si>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</si>
  <si>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</si>
  <si>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</si>
  <si>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</si>
  <si>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</si>
  <si>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</si>
  <si>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</si>
  <si>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</si>
  <si>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</si>
  <si>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</si>
  <si>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</si>
  <si>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</si>
  <si>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</si>
  <si>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</si>
  <si>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</si>
  <si>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</si>
  <si>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</si>
  <si>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</si>
  <si>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</si>
  <si>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</si>
  <si>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</si>
  <si>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</si>
  <si>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</si>
  <si>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</si>
  <si>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</si>
  <si>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</si>
  <si>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</si>
  <si>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</si>
  <si>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</si>
  <si>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</si>
  <si>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</si>
  <si>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</si>
  <si>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</si>
  <si>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</si>
  <si>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</si>
  <si>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</si>
  <si>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</si>
  <si>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</si>
  <si>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</si>
  <si>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</si>
  <si>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</si>
  <si>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</si>
  <si>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</si>
  <si>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</si>
  <si>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</si>
  <si>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</si>
  <si>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</si>
  <si>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</si>
  <si>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</si>
  <si>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</si>
  <si>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</si>
  <si>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</si>
  <si>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</si>
  <si>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</si>
  <si>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</si>
  <si>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</si>
  <si>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</si>
  <si>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</si>
  <si>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</si>
  <si>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</si>
  <si>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</si>
  <si>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</si>
  <si>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</si>
  <si>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</si>
  <si>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</si>
  <si>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</si>
  <si>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</si>
  <si>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</si>
  <si>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</si>
  <si>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</si>
  <si>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</si>
  <si>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</si>
  <si>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</si>
  <si>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</si>
  <si>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</si>
  <si>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</si>
  <si>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</si>
  <si>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</si>
  <si>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</si>
  <si>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</si>
  <si>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</si>
  <si>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</si>
  <si>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</si>
  <si>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</si>
  <si>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</si>
  <si>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</si>
  <si>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</si>
  <si>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</si>
  <si>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</si>
  <si>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</si>
  <si>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</si>
  <si>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</si>
  <si>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</si>
  <si>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</si>
  <si>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</si>
  <si>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</si>
  <si>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</si>
  <si>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</si>
  <si>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</si>
  <si>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</si>
  <si>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</si>
  <si>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</si>
  <si>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</si>
  <si>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</si>
  <si>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</si>
  <si>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</si>
  <si>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</si>
  <si>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</si>
  <si>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</si>
  <si>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</si>
  <si>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</si>
  <si>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</si>
  <si>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</si>
  <si>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</si>
  <si>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</si>
  <si>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</si>
  <si>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</si>
  <si>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</si>
  <si>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</si>
  <si>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</si>
  <si>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</si>
  <si>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</si>
  <si>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</si>
  <si>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</si>
  <si>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</si>
  <si>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</si>
  <si>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</si>
  <si>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</si>
  <si>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</si>
  <si>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</si>
  <si>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</si>
  <si>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</si>
  <si>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</si>
  <si>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</si>
  <si>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</si>
  <si>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</si>
  <si>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</si>
  <si>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</si>
  <si>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</si>
  <si>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</si>
  <si>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</si>
  <si>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</si>
  <si>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</si>
  <si>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</si>
  <si>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</si>
  <si>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</si>
  <si>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</si>
  <si>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</si>
  <si>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</si>
  <si>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</si>
  <si>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</si>
  <si>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</si>
  <si>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</si>
  <si>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</si>
  <si>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</si>
  <si>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</si>
  <si>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</si>
  <si>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</si>
  <si>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</si>
  <si>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</si>
  <si>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</si>
  <si>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</si>
  <si>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</si>
  <si>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</si>
  <si>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</si>
  <si>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</si>
  <si>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</si>
  <si>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</si>
  <si>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</si>
  <si>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</si>
  <si>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</si>
  <si>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</si>
  <si>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</si>
  <si>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</si>
  <si>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</si>
  <si>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</si>
  <si>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</si>
  <si>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</si>
  <si>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</si>
  <si>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</si>
  <si>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</si>
  <si>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</si>
  <si>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</si>
  <si>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</si>
  <si>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</si>
  <si>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</si>
  <si>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</si>
  <si>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</si>
  <si>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</si>
  <si>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</si>
  <si>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</si>
  <si>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</si>
  <si>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</si>
  <si>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</si>
  <si>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</si>
  <si>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</si>
  <si>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</si>
  <si>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</si>
  <si>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</si>
  <si>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</si>
  <si>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</si>
  <si>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</si>
  <si>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</si>
  <si>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</si>
  <si>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</si>
  <si>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</si>
  <si>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</si>
  <si>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</si>
  <si>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</si>
  <si>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</si>
  <si>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</si>
  <si>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</si>
  <si>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</si>
  <si>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</si>
  <si>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</si>
  <si>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</si>
  <si>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</si>
  <si>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</si>
  <si>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</si>
  <si>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</si>
  <si>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</si>
  <si>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</si>
  <si>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</si>
  <si>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</si>
  <si>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</si>
  <si>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</si>
  <si>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</si>
  <si>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</si>
  <si>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</si>
  <si>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</si>
  <si>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</si>
  <si>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</si>
  <si>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</si>
  <si>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</si>
  <si>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</si>
  <si>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</si>
  <si>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</si>
  <si>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</si>
  <si>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</si>
  <si>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</si>
  <si>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</si>
  <si>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</si>
  <si>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</si>
  <si>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</si>
  <si>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</si>
  <si>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</si>
  <si>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</si>
  <si>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</si>
  <si>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</si>
  <si>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</si>
  <si>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</si>
  <si>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</si>
  <si>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</si>
  <si>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</si>
  <si>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</si>
  <si>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</si>
  <si>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</si>
  <si>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</si>
  <si>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</si>
  <si>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</si>
  <si>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</si>
  <si>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</si>
  <si>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</si>
  <si>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</si>
  <si>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</si>
  <si>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</si>
  <si>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</si>
  <si>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</si>
  <si>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</si>
  <si>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</si>
  <si>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</si>
  <si>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</si>
  <si>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</si>
  <si>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</si>
  <si>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</si>
  <si>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</si>
  <si>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</si>
  <si>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</si>
  <si>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</si>
  <si>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</si>
  <si>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</si>
  <si>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</si>
  <si>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</si>
  <si>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</si>
  <si>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</si>
  <si>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</si>
  <si>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</si>
  <si>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</si>
  <si>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</si>
  <si>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</si>
  <si>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</si>
  <si>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</si>
  <si>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</si>
  <si>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</si>
  <si>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</si>
  <si>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</si>
  <si>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</si>
  <si>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</si>
  <si>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</si>
  <si>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</si>
  <si>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</si>
  <si>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</si>
  <si>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</si>
  <si>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</si>
  <si>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</si>
  <si>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</si>
  <si>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</si>
  <si>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</si>
  <si>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</si>
  <si>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</si>
  <si>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</si>
  <si>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</si>
  <si>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</si>
  <si>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</si>
  <si>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</si>
  <si>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</si>
  <si>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</si>
  <si>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</si>
  <si>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</si>
  <si>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</si>
  <si>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</si>
  <si>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</si>
  <si>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</si>
  <si>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</si>
  <si>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</si>
  <si>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</si>
  <si>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</si>
  <si>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</si>
  <si>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</si>
  <si>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</si>
  <si>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</si>
  <si>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</si>
  <si>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</si>
  <si>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</si>
  <si>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</si>
  <si>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</si>
  <si>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</si>
  <si>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</si>
  <si>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</si>
  <si>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</si>
  <si>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</si>
  <si>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</si>
  <si>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</si>
  <si>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</si>
  <si>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</si>
  <si>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</si>
  <si>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</si>
  <si>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</si>
  <si>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</si>
  <si>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</si>
  <si>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</si>
  <si>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</si>
  <si>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</si>
  <si>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</si>
  <si>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</si>
  <si>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</si>
  <si>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</si>
  <si>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</si>
  <si>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</si>
  <si>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</si>
  <si>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</si>
  <si>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</si>
  <si>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</si>
  <si>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</si>
  <si>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</si>
  <si>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</si>
  <si>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</si>
  <si>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</si>
  <si>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</si>
  <si>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</si>
  <si>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</si>
  <si>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</si>
  <si>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</si>
  <si>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</si>
  <si>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</si>
  <si>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</si>
  <si>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</si>
  <si>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</si>
  <si>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</si>
  <si>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</si>
  <si>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</si>
  <si>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</si>
  <si>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</si>
  <si>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</si>
  <si>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</si>
  <si>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</si>
  <si>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</si>
  <si>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</si>
  <si>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</si>
  <si>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</si>
  <si>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</si>
  <si>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</si>
  <si>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</si>
  <si>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</si>
  <si>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</si>
  <si>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</si>
  <si>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</si>
  <si>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</si>
  <si>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</si>
  <si>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</si>
  <si>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</si>
  <si>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</si>
  <si>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</si>
  <si>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</si>
  <si>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</si>
  <si>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</si>
  <si>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</si>
  <si>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</si>
  <si>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</si>
  <si>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</si>
  <si>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</si>
  <si>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</si>
  <si>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</si>
  <si>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</si>
  <si>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</si>
  <si>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</si>
  <si>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</si>
  <si>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</si>
  <si>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</si>
  <si>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</si>
  <si>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</si>
  <si>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</si>
  <si>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</si>
  <si>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</si>
  <si>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</si>
  <si>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</si>
  <si>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</si>
  <si>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</si>
  <si>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</si>
  <si>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</si>
  <si>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</si>
  <si>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</si>
  <si>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</si>
  <si>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</si>
  <si>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</si>
  <si>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</si>
  <si>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</si>
  <si>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</si>
  <si>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</si>
  <si>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</si>
  <si>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</si>
  <si>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</si>
  <si>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</si>
  <si>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</si>
  <si>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</si>
  <si>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</si>
  <si>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</si>
  <si>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</si>
  <si>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</si>
  <si>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</si>
  <si>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</si>
  <si>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</si>
  <si>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</si>
  <si>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</si>
  <si>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</si>
  <si>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</si>
  <si>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</si>
  <si>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</si>
  <si>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</si>
  <si>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</si>
  <si>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</si>
  <si>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</si>
  <si>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</si>
  <si>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</si>
  <si>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</si>
  <si>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</si>
  <si>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</si>
  <si>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</si>
  <si>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</si>
  <si>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</si>
  <si>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</si>
  <si>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</si>
  <si>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</si>
  <si>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</si>
  <si>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</si>
  <si>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</si>
  <si>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</si>
  <si>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</si>
  <si>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</si>
  <si>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</si>
  <si>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</si>
  <si>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</si>
  <si>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</si>
  <si>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</si>
  <si>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</si>
  <si>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</si>
  <si>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</si>
  <si>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</si>
  <si>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</si>
  <si>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</si>
  <si>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</si>
  <si>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</si>
  <si>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</si>
  <si>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</si>
  <si>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</si>
  <si>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</si>
  <si>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</si>
  <si>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</si>
  <si>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</si>
  <si>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</si>
  <si>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</si>
  <si>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</si>
  <si>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</si>
  <si>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</si>
  <si>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</si>
  <si>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</si>
  <si>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</si>
  <si>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</si>
  <si>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</si>
  <si>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</si>
  <si>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</si>
  <si>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</si>
  <si>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</si>
  <si>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</si>
  <si>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</si>
  <si>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</si>
  <si>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</si>
  <si>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</si>
  <si>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</si>
  <si>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</si>
  <si>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</si>
  <si>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</si>
  <si>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</si>
  <si>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</si>
  <si>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</si>
  <si>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</si>
  <si>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</si>
  <si>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</si>
  <si>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</si>
  <si>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</si>
  <si>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</si>
  <si>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</si>
  <si>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</si>
  <si>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</si>
  <si>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</si>
  <si>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</si>
  <si>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</si>
  <si>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</si>
  <si>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</si>
  <si>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</si>
  <si>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</si>
  <si>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</si>
  <si>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</si>
  <si>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</si>
  <si>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</si>
  <si>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</si>
  <si>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</si>
  <si>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</si>
  <si>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</si>
  <si>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</si>
  <si>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</si>
  <si>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</si>
  <si>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</si>
  <si>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</si>
  <si>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</si>
  <si>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</si>
  <si>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</si>
  <si>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</si>
  <si>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</si>
  <si>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</si>
  <si>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</si>
  <si>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</si>
  <si>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</si>
  <si>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</si>
  <si>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</si>
  <si>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</si>
  <si>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</si>
  <si>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</si>
  <si>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</si>
  <si>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</si>
  <si>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</si>
  <si>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</si>
  <si>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</si>
  <si>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</si>
  <si>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</si>
  <si>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</si>
  <si>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</si>
  <si>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</si>
  <si>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</si>
  <si>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</si>
  <si>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</si>
  <si>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</si>
  <si>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</si>
  <si>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</si>
  <si>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</si>
  <si>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</si>
  <si>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</si>
  <si>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</si>
  <si>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</si>
  <si>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</si>
  <si>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</si>
  <si>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</si>
  <si>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</si>
  <si>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</si>
  <si>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</si>
  <si>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</si>
  <si>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</si>
  <si>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</si>
  <si>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</si>
  <si>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</si>
  <si>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</si>
  <si>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</si>
  <si>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</si>
  <si>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</si>
  <si>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</si>
  <si>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</si>
  <si>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</si>
  <si>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</si>
  <si>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</si>
  <si>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</si>
  <si>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</si>
  <si>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</si>
  <si>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</si>
  <si>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</si>
  <si>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</si>
  <si>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</si>
  <si>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</si>
  <si>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</si>
  <si>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</si>
  <si>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</si>
  <si>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</si>
  <si>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</si>
  <si>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</si>
  <si>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</si>
  <si>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</si>
  <si>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</si>
  <si>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</si>
  <si>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</si>
  <si>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</si>
  <si>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</si>
  <si>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</si>
  <si>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</si>
  <si>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</si>
  <si>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</si>
  <si>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</si>
  <si>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</si>
  <si>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</si>
  <si>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</si>
  <si>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</si>
  <si>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</si>
  <si>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</si>
  <si>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</si>
  <si>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</si>
  <si>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</si>
  <si>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</si>
  <si>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</si>
  <si>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</si>
  <si>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</si>
  <si>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</si>
  <si>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</si>
  <si>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</si>
  <si>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</si>
  <si>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</si>
  <si>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</si>
  <si>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</si>
  <si>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</si>
  <si>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</si>
  <si>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</si>
  <si>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</si>
  <si>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</si>
  <si>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</si>
  <si>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</si>
  <si>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</si>
  <si>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</si>
  <si>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</si>
  <si>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</si>
  <si>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</si>
  <si>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</si>
  <si>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</si>
  <si>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</si>
  <si>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</si>
  <si>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</si>
  <si>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</si>
  <si>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</si>
  <si>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</si>
  <si>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</si>
  <si>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</si>
  <si>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</si>
  <si>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</si>
  <si>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</si>
  <si>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</si>
  <si>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</si>
  <si>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</si>
  <si>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</si>
  <si>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</si>
  <si>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</si>
  <si>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</si>
  <si>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</si>
  <si>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</si>
  <si>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</si>
  <si>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</si>
  <si>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</si>
  <si>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</si>
  <si>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</si>
  <si>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</si>
  <si>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</si>
  <si>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</si>
  <si>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</si>
  <si>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</si>
  <si>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</si>
  <si>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</si>
  <si>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</si>
  <si>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</si>
  <si>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</si>
  <si>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</si>
  <si>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</si>
  <si>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</si>
  <si>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</si>
  <si>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</si>
  <si>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</si>
  <si>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</si>
  <si>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</si>
  <si>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</si>
  <si>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</si>
  <si>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</si>
  <si>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</si>
  <si>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</si>
  <si>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</si>
  <si>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</si>
  <si>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</si>
  <si>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</si>
  <si>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</si>
  <si>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</si>
  <si>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</si>
  <si>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</si>
  <si>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</si>
  <si>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</si>
  <si>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</si>
  <si>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</si>
  <si>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</si>
  <si>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</si>
  <si>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</si>
  <si>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</si>
  <si>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</si>
  <si>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</si>
  <si>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</si>
  <si>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</si>
  <si>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</si>
  <si>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</si>
  <si>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</si>
  <si>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</si>
  <si>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</si>
  <si>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</si>
  <si>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</si>
  <si>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</si>
  <si>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</si>
  <si>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</si>
  <si>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</si>
  <si>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</si>
  <si>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</si>
  <si>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</si>
  <si>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</si>
  <si>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</si>
  <si>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</si>
  <si>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</si>
  <si>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</si>
  <si>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</si>
  <si>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</si>
  <si>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</si>
  <si>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</si>
  <si>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</si>
  <si>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</si>
  <si>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</si>
  <si>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</si>
  <si>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</si>
  <si>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</si>
  <si>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</si>
  <si>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</si>
  <si>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</si>
  <si>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</si>
  <si>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</si>
  <si>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</si>
  <si>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</si>
  <si>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</si>
  <si>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</si>
  <si>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</si>
  <si>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</si>
  <si>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</si>
  <si>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</si>
  <si>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</si>
  <si>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</si>
  <si>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</si>
  <si>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</si>
  <si>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</si>
  <si>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</si>
  <si>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</si>
  <si>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</si>
  <si>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</si>
  <si>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</si>
  <si>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</si>
  <si>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</si>
  <si>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</si>
  <si>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</si>
  <si>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</si>
  <si>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</si>
  <si>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</si>
  <si>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</si>
  <si>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</si>
  <si>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</si>
  <si>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</si>
  <si>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</si>
  <si>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</si>
  <si>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</si>
  <si>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</si>
  <si>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</si>
  <si>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</si>
  <si>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</si>
  <si>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</si>
  <si>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</si>
  <si>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</si>
  <si>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</si>
  <si>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</si>
  <si>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</si>
  <si>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</si>
  <si>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</si>
  <si>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</si>
  <si>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</si>
  <si>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</si>
  <si>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</si>
  <si>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</si>
  <si>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</si>
  <si>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</si>
  <si>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</si>
  <si>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</si>
  <si>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</si>
  <si>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</si>
  <si>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</si>
  <si>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</si>
  <si>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</si>
  <si>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</si>
  <si>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</si>
  <si>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</si>
  <si>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</si>
  <si>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</si>
  <si>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</si>
  <si>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</si>
  <si>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</si>
  <si>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</si>
  <si>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</si>
  <si>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</si>
  <si>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</si>
  <si>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</si>
  <si>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</si>
  <si>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</si>
  <si>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</si>
  <si>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</si>
  <si>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</si>
  <si>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</si>
  <si>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</si>
  <si>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</si>
  <si>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</si>
  <si>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</si>
  <si>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</si>
  <si>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</si>
  <si>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</si>
  <si>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</si>
  <si>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</si>
  <si>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</si>
  <si>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</si>
  <si>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</si>
  <si>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</si>
  <si>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</si>
  <si>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</si>
  <si>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</si>
  <si>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</si>
  <si>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</si>
  <si>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</si>
  <si>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</si>
  <si>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</si>
  <si>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</si>
  <si>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</si>
  <si>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</si>
  <si>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</si>
  <si>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</si>
  <si>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</si>
  <si>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</si>
  <si>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</si>
  <si>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</si>
  <si>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</si>
  <si>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</si>
  <si>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</si>
  <si>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</si>
  <si>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</si>
  <si>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</si>
  <si>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</si>
  <si>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</si>
  <si>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</si>
  <si>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</si>
  <si>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</si>
  <si>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</si>
  <si>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</si>
  <si>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</si>
  <si>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</si>
  <si>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</si>
  <si>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</si>
  <si>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</si>
  <si>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</si>
  <si>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</si>
  <si>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</si>
  <si>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</si>
  <si>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</si>
  <si>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</si>
  <si>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</si>
  <si>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</si>
  <si>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</si>
  <si>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</si>
  <si>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</si>
  <si>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</si>
  <si>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</si>
  <si>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</si>
  <si>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</si>
  <si>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</si>
  <si>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</si>
  <si>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</si>
  <si>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</si>
  <si>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</si>
  <si>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</si>
  <si>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</si>
  <si>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</si>
  <si>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</si>
  <si>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</si>
  <si>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</si>
  <si>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</si>
  <si>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</si>
  <si>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</si>
  <si>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</si>
  <si>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</si>
  <si>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</si>
  <si>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</si>
  <si>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</si>
  <si>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</si>
  <si>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</si>
  <si>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</si>
  <si>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</si>
  <si>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</si>
  <si>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</si>
  <si>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</si>
  <si>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</si>
  <si>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</si>
  <si>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</si>
  <si>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</si>
  <si>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</si>
  <si>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</si>
  <si>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</si>
  <si>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</si>
  <si>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</si>
  <si>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</si>
  <si>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</si>
  <si>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</si>
  <si>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</si>
  <si>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</si>
  <si>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</si>
  <si>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</si>
  <si>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</si>
  <si>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</si>
  <si>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</si>
  <si>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</si>
  <si>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</si>
  <si>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</si>
  <si>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</si>
  <si>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</si>
  <si>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</si>
  <si>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</si>
  <si>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</si>
  <si>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</si>
  <si>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</si>
  <si>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</si>
  <si>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</si>
  <si>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</si>
  <si>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</si>
  <si>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</si>
  <si>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</si>
  <si>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</si>
  <si>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</si>
  <si>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</si>
  <si>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</si>
  <si>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</si>
  <si>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</si>
  <si>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</si>
  <si>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</si>
  <si>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</si>
  <si>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</si>
  <si>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</si>
  <si>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</si>
  <si>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</si>
  <si>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</si>
  <si>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</si>
  <si>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</si>
  <si>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</si>
  <si>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</si>
  <si>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</si>
  <si>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</si>
  <si>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</si>
  <si>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</si>
  <si>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</si>
  <si>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</si>
  <si>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</si>
  <si>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</si>
  <si>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</si>
  <si>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</si>
  <si>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</si>
  <si>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</si>
  <si>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</si>
  <si>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</si>
  <si>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</si>
  <si>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</si>
  <si>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</si>
  <si>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</si>
  <si>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</si>
  <si>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</si>
  <si>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</si>
  <si>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</si>
  <si>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</si>
  <si>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</si>
  <si>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</si>
  <si>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</si>
  <si>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</si>
  <si>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</si>
  <si>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</si>
  <si>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</si>
  <si>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</si>
  <si>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</si>
  <si>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</si>
  <si>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</si>
  <si>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</si>
  <si>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</si>
  <si>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</si>
  <si>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</si>
  <si>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</si>
  <si>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</si>
  <si>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</si>
  <si>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</si>
  <si>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</si>
  <si>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</si>
  <si>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</si>
  <si>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</si>
  <si>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</si>
  <si>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</si>
  <si>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</si>
  <si>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</si>
  <si>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</si>
  <si>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</si>
  <si>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</si>
  <si>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</si>
  <si>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</si>
  <si>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</si>
  <si>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</si>
  <si>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</si>
  <si>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</si>
  <si>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</si>
  <si>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</si>
  <si>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</si>
  <si>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</si>
  <si>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</si>
  <si>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</si>
  <si>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</si>
  <si>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</si>
  <si>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</si>
  <si>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</si>
  <si>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</si>
  <si>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</si>
  <si>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</si>
  <si>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</si>
  <si>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</si>
  <si>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</si>
  <si>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</si>
  <si>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</si>
  <si>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</si>
  <si>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</si>
  <si>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</si>
  <si>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</si>
  <si>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</si>
  <si>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</si>
  <si>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</si>
  <si>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</si>
  <si>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</si>
  <si>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</si>
  <si>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</si>
  <si>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</si>
  <si>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</si>
  <si>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</si>
  <si>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</si>
  <si>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</si>
  <si>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</si>
  <si>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</si>
  <si>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</si>
  <si>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</si>
  <si>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</si>
  <si>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</si>
  <si>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</si>
  <si>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</si>
  <si>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</si>
  <si>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</si>
  <si>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</si>
  <si>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</si>
  <si>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</si>
  <si>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</si>
  <si>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</si>
  <si>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</si>
  <si>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</si>
  <si>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</si>
  <si>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</si>
  <si>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</si>
  <si>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</si>
  <si>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</si>
  <si>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</si>
  <si>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</si>
  <si>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</si>
  <si>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</si>
  <si>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</si>
  <si>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</si>
  <si>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</si>
  <si>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</si>
  <si>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</si>
  <si>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</si>
  <si>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</si>
  <si>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</si>
  <si>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</si>
  <si>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</si>
  <si>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</si>
  <si>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</si>
  <si>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</si>
  <si>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</si>
  <si>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</si>
  <si>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</si>
  <si>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</si>
  <si>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</si>
  <si>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</si>
  <si>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</si>
  <si>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</si>
  <si>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</si>
  <si>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</si>
  <si>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</si>
  <si>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</si>
  <si>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</si>
  <si>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</si>
  <si>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</si>
  <si>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</si>
  <si>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</si>
  <si>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</si>
  <si>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</si>
  <si>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</si>
  <si>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</si>
  <si>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</si>
  <si>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</si>
  <si>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</si>
  <si>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</si>
  <si>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</si>
  <si>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</si>
  <si>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</si>
  <si>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</si>
  <si>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</si>
  <si>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</si>
  <si>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</si>
  <si>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</si>
  <si>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</si>
  <si>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</si>
  <si>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</si>
  <si>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</si>
  <si>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</si>
  <si>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</si>
  <si>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</si>
  <si>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</si>
  <si>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</si>
  <si>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</si>
  <si>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</si>
  <si>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</si>
  <si>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</si>
  <si>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</si>
  <si>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</si>
  <si>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</si>
  <si>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</si>
  <si>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</si>
  <si>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</si>
  <si>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</si>
  <si>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</si>
  <si>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</si>
  <si>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</si>
  <si>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</si>
  <si>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</si>
  <si>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</si>
  <si>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</si>
  <si>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</si>
  <si>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</si>
  <si>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</si>
  <si>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</si>
  <si>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</si>
  <si>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</si>
  <si>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</si>
  <si>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</si>
  <si>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</si>
  <si>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</si>
  <si>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</si>
  <si>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</si>
  <si>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</si>
  <si>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</si>
  <si>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</si>
  <si>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</si>
  <si>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</si>
  <si>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</si>
  <si>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</si>
  <si>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</si>
  <si>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</si>
  <si>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</si>
  <si>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</si>
  <si>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</si>
  <si>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</si>
  <si>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</si>
  <si>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</si>
  <si>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</si>
  <si>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</si>
  <si>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</si>
  <si>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</si>
  <si>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</si>
  <si>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</si>
  <si>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</si>
  <si>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</si>
  <si>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</si>
  <si>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</si>
  <si>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</si>
  <si>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</si>
  <si>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</si>
  <si>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</si>
  <si>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</si>
  <si>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</si>
  <si>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</si>
  <si>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</si>
  <si>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</si>
  <si>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</si>
  <si>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</si>
  <si>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</si>
  <si>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</si>
  <si>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</si>
  <si>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</si>
  <si>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</si>
  <si>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</si>
  <si>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</si>
  <si>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</si>
  <si>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</si>
  <si>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</si>
  <si>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</si>
  <si>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</si>
  <si>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</si>
  <si>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</si>
  <si>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</si>
  <si>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</si>
  <si>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</si>
  <si>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</si>
  <si>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</si>
  <si>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</si>
  <si>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</si>
  <si>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</si>
  <si>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</si>
  <si>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</si>
  <si>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</si>
  <si>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</si>
  <si>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</si>
  <si>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</si>
  <si>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</si>
  <si>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</si>
  <si>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</si>
  <si>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</si>
  <si>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</si>
  <si>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</si>
  <si>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</si>
  <si>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</si>
  <si>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</si>
  <si>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</si>
  <si>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</si>
  <si>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</si>
  <si>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</si>
  <si>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</si>
  <si>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</si>
  <si>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</si>
  <si>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</si>
  <si>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</si>
  <si>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</si>
  <si>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</si>
  <si>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</si>
  <si>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</si>
  <si>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</si>
  <si>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</si>
  <si>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</si>
  <si>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</si>
  <si>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</si>
  <si>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</si>
  <si>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</si>
  <si>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</si>
  <si>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</si>
  <si>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</si>
  <si>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</si>
  <si>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</si>
  <si>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</si>
  <si>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</si>
  <si>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</si>
  <si>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</si>
  <si>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</si>
  <si>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</si>
  <si>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</si>
  <si>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</si>
  <si>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</si>
  <si>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</si>
  <si>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</si>
  <si>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</si>
  <si>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</si>
  <si>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</si>
  <si>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</si>
  <si>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</si>
  <si>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</si>
  <si>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</si>
  <si>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</si>
  <si>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</si>
  <si>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</si>
  <si>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</si>
  <si>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</si>
  <si>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</si>
  <si>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</si>
  <si>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</si>
  <si>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</si>
  <si>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</si>
  <si>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</si>
  <si>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</si>
  <si>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</si>
  <si>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</si>
  <si>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</si>
  <si>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</si>
  <si>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</si>
  <si>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</si>
  <si>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</si>
  <si>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</si>
  <si>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</si>
  <si>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</si>
  <si>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</si>
  <si>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</si>
  <si>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</si>
  <si>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</si>
  <si>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</si>
  <si>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</si>
  <si>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</si>
  <si>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</si>
  <si>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</si>
  <si>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</si>
  <si>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</si>
  <si>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</si>
  <si>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</si>
  <si>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</si>
  <si>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</si>
  <si>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</si>
  <si>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</si>
  <si>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</si>
  <si>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</si>
  <si>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</si>
  <si>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</si>
  <si>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</si>
  <si>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</si>
  <si>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</si>
  <si>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</si>
  <si>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</si>
  <si>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</si>
  <si>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</si>
  <si>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</si>
  <si>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</si>
  <si>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</si>
  <si>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</si>
  <si>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</si>
  <si>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</si>
  <si>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</si>
  <si>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</si>
  <si>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</si>
  <si>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</si>
  <si>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</si>
  <si>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</si>
  <si>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</si>
  <si>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</si>
  <si>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</si>
  <si>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</si>
  <si>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</si>
  <si>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</si>
  <si>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</si>
  <si>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</si>
  <si>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</si>
  <si>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</si>
  <si>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</si>
  <si>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</si>
  <si>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</si>
  <si>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</si>
  <si>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</si>
  <si>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</si>
  <si>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</si>
  <si>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</si>
  <si>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</si>
  <si>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</si>
  <si>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</si>
  <si>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</si>
  <si>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</si>
  <si>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</si>
  <si>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</si>
  <si>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</si>
  <si>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</si>
  <si>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</si>
  <si>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</si>
  <si>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</si>
  <si>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</si>
  <si>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</si>
  <si>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</si>
  <si>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</si>
  <si>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</si>
  <si>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</si>
  <si>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</si>
  <si>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</si>
  <si>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</si>
  <si>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</si>
  <si>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</si>
  <si>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</si>
  <si>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</si>
  <si>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</si>
  <si>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</si>
  <si>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</si>
  <si>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</si>
  <si>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</si>
  <si>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</si>
  <si>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</si>
  <si>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</si>
  <si>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</si>
  <si>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</si>
  <si>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</si>
  <si>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</si>
  <si>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</si>
  <si>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</si>
  <si>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</si>
  <si>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</si>
  <si>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</si>
  <si>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</si>
  <si>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</si>
  <si>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</si>
  <si>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</si>
  <si>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</si>
  <si>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</si>
  <si>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</si>
  <si>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</si>
  <si>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</si>
  <si>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</si>
  <si>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</si>
  <si>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</si>
  <si>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</si>
  <si>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</si>
  <si>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</si>
  <si>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</si>
  <si>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</si>
  <si>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</si>
  <si>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</si>
  <si>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</si>
  <si>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</si>
  <si>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</si>
  <si>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</si>
  <si>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</si>
  <si>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</si>
  <si>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</si>
  <si>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</si>
  <si>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</si>
  <si>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</si>
  <si>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</si>
  <si>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</si>
  <si>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</si>
  <si>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</si>
  <si>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</si>
  <si>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</si>
  <si>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</si>
  <si>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</si>
  <si>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</si>
  <si>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</si>
  <si>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</si>
  <si>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</si>
  <si>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</si>
  <si>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</si>
  <si>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</si>
  <si>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</si>
  <si>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</si>
  <si>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</si>
  <si>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</si>
  <si>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</si>
  <si>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</si>
  <si>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</si>
  <si>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</si>
  <si>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</si>
  <si>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</si>
  <si>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</si>
  <si>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</si>
  <si>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</si>
  <si>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</si>
  <si>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</si>
  <si>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</si>
  <si>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</si>
  <si>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</si>
  <si>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</si>
  <si>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</si>
  <si>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</si>
  <si>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</si>
  <si>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</si>
  <si>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</si>
  <si>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</si>
  <si>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</si>
  <si>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</si>
  <si>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</si>
  <si>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</si>
  <si>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</si>
  <si>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</si>
  <si>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</si>
  <si>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</si>
  <si>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</si>
  <si>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</si>
  <si>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</si>
  <si>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</si>
  <si>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</si>
  <si>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</si>
  <si>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</si>
  <si>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</si>
  <si>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</si>
  <si>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</si>
  <si>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</si>
  <si>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</si>
  <si>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</si>
  <si>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</si>
  <si>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</si>
  <si>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</si>
  <si>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</si>
  <si>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</si>
  <si>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</si>
  <si>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</si>
  <si>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</si>
  <si>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</si>
  <si>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</si>
  <si>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</si>
  <si>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</si>
  <si>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</si>
  <si>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</si>
  <si>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</si>
  <si>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</si>
  <si>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</si>
  <si>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</si>
  <si>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</si>
  <si>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</si>
  <si>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</si>
  <si>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</si>
  <si>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</si>
  <si>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</si>
  <si>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</si>
  <si>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</si>
  <si>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</si>
  <si>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</si>
  <si>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</si>
  <si>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</si>
  <si>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</si>
  <si>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</si>
  <si>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</si>
  <si>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</si>
  <si>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</si>
  <si>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</si>
  <si>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</si>
  <si>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</si>
  <si>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</si>
  <si>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</si>
  <si>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</si>
  <si>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</si>
  <si>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</si>
  <si>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</si>
  <si>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</si>
  <si>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</si>
  <si>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</si>
  <si>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</si>
  <si>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</si>
  <si>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</si>
  <si>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</si>
  <si>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</si>
  <si>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</si>
  <si>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</si>
  <si>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</si>
  <si>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</si>
  <si>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</si>
  <si>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</si>
  <si>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</si>
  <si>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</si>
  <si>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</si>
  <si>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</si>
  <si>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</si>
  <si>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</si>
  <si>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</si>
  <si>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</si>
  <si>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</si>
  <si>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</si>
  <si>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</si>
  <si>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</si>
  <si>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</si>
  <si>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</si>
  <si>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</si>
  <si>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</si>
  <si>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</si>
  <si>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</si>
  <si>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</si>
  <si>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</si>
  <si>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</si>
  <si>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</si>
  <si>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</si>
  <si>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</si>
  <si>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</si>
  <si>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</si>
  <si>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</si>
  <si>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</si>
  <si>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</si>
  <si>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</si>
  <si>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</si>
  <si>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</si>
  <si>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</si>
  <si>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</si>
  <si>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</si>
  <si>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</si>
  <si>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</si>
  <si>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</si>
  <si>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</si>
  <si>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</si>
  <si>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</si>
  <si>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</si>
  <si>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</si>
  <si>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</si>
  <si>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</si>
  <si>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</si>
  <si>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</si>
  <si>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</si>
  <si>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</si>
  <si>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</si>
  <si>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</si>
  <si>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</si>
  <si>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</si>
  <si>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</si>
  <si>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</si>
  <si>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</si>
  <si>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</si>
  <si>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</si>
  <si>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</si>
  <si>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</si>
  <si>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</si>
  <si>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</si>
  <si>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</si>
  <si>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</si>
  <si>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</si>
  <si>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</si>
  <si>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</si>
  <si>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</si>
  <si>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</si>
  <si>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</si>
  <si>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</si>
  <si>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</si>
  <si>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</si>
  <si>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</si>
  <si>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</si>
  <si>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</si>
  <si>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</si>
  <si>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</si>
  <si>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</si>
  <si>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</si>
  <si>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</si>
  <si>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</si>
  <si>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</si>
  <si>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</si>
  <si>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</si>
  <si>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</si>
  <si>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</si>
  <si>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</si>
  <si>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</si>
  <si>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</si>
  <si>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</si>
  <si>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</si>
  <si>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</si>
  <si>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</si>
  <si>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</si>
  <si>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</si>
  <si>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</si>
  <si>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</si>
  <si>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</si>
  <si>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</si>
  <si>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</si>
  <si>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</si>
  <si>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</si>
  <si>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</si>
  <si>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</si>
  <si>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</si>
  <si>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</si>
  <si>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</si>
  <si>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</si>
  <si>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</si>
  <si>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</si>
  <si>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</si>
  <si>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</si>
  <si>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</si>
  <si>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</si>
  <si>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</si>
  <si>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</si>
  <si>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</si>
  <si>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</si>
  <si>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</si>
  <si>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</si>
  <si>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</si>
  <si>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</si>
  <si>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</si>
  <si>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</si>
  <si>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</si>
  <si>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</si>
  <si>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</si>
  <si>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</si>
  <si>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</si>
  <si>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</si>
  <si>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</si>
  <si>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</si>
  <si>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</si>
  <si>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</si>
  <si>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</si>
  <si>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</si>
  <si>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</si>
  <si>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</si>
  <si>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</si>
  <si>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</si>
  <si>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</si>
  <si>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</si>
  <si>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</si>
  <si>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</si>
  <si>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</si>
  <si>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</si>
  <si>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</si>
  <si>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</si>
  <si>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</si>
  <si>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</si>
  <si>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</si>
  <si>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</si>
  <si>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</si>
  <si>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</si>
  <si>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</si>
  <si>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</si>
  <si>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</si>
  <si>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</si>
  <si>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</si>
  <si>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</si>
  <si>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</si>
  <si>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</si>
  <si>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</si>
  <si>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</si>
  <si>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</si>
  <si>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</si>
  <si>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</si>
  <si>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</si>
  <si>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</si>
  <si>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</si>
  <si>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</si>
  <si>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</si>
  <si>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</si>
  <si>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</si>
  <si>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</si>
  <si>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</si>
  <si>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</si>
  <si>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</si>
  <si>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</si>
  <si>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</si>
  <si>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</si>
  <si>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</si>
  <si>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</si>
  <si>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</si>
  <si>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</si>
  <si>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</si>
  <si>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</si>
  <si>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</si>
  <si>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</si>
  <si>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</si>
  <si>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</si>
  <si>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</si>
  <si>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</si>
  <si>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</si>
  <si>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</si>
  <si>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</si>
  <si>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</si>
  <si>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</si>
  <si>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</si>
  <si>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</si>
  <si>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</si>
  <si>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</si>
  <si>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</si>
  <si>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</si>
  <si>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</si>
  <si>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</si>
  <si>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</si>
  <si>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</si>
  <si>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</si>
  <si>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</si>
  <si>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</si>
  <si>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</si>
  <si>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</si>
  <si>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</si>
  <si>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</si>
  <si>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</si>
  <si>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</si>
  <si>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</si>
  <si>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</si>
  <si>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</si>
  <si>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</si>
  <si>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</si>
  <si>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</si>
  <si>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</si>
  <si>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</si>
  <si>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</si>
  <si>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</si>
  <si>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</si>
  <si>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</si>
  <si>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</si>
  <si>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</si>
  <si>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</si>
  <si>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</si>
  <si>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</si>
  <si>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</si>
  <si>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</si>
  <si>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</si>
  <si>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</si>
  <si>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</si>
  <si>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</si>
  <si>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</si>
  <si>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</si>
  <si>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</si>
  <si>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</si>
  <si>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</si>
  <si>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</si>
  <si>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</si>
  <si>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</si>
  <si>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</si>
  <si>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</si>
  <si>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</si>
  <si>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</si>
  <si>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</si>
  <si>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</si>
  <si>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</si>
  <si>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</si>
  <si>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</si>
  <si>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</si>
  <si>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</si>
  <si>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</si>
  <si>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</si>
  <si>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</si>
  <si>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</si>
  <si>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</si>
  <si>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</si>
  <si>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</si>
  <si>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</si>
  <si>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</si>
  <si>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</si>
  <si>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</si>
  <si>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</si>
  <si>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</si>
  <si>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</si>
  <si>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</si>
  <si>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</si>
  <si>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</si>
  <si>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</si>
  <si>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</si>
  <si>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</si>
  <si>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</si>
  <si>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</si>
  <si>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</si>
  <si>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</si>
  <si>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</si>
  <si>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</si>
  <si>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</si>
  <si>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</si>
  <si>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</si>
  <si>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</si>
  <si>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</si>
  <si>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</si>
  <si>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</si>
  <si>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</si>
  <si>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</si>
  <si>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</si>
  <si>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</si>
  <si>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</si>
  <si>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</si>
  <si>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</si>
  <si>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</si>
  <si>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</si>
  <si>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</si>
  <si>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</si>
  <si>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</si>
  <si>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</si>
  <si>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</si>
  <si>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</si>
  <si>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</si>
  <si>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</si>
  <si>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</si>
  <si>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</si>
  <si>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</si>
  <si>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</si>
  <si>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</si>
  <si>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</si>
  <si>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</si>
  <si>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</si>
  <si>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</si>
  <si>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</si>
  <si>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</si>
  <si>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</si>
  <si>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</si>
  <si>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</si>
  <si>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</si>
  <si>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</si>
  <si>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</si>
  <si>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</si>
  <si>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</si>
  <si>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</si>
  <si>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</si>
  <si>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</si>
  <si>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</si>
  <si>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</si>
  <si>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</si>
  <si>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</si>
  <si>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</si>
  <si>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</si>
  <si>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</si>
  <si>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</si>
  <si>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</si>
  <si>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</si>
  <si>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</si>
  <si>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</si>
  <si>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</si>
  <si>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</si>
  <si>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</si>
  <si>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</si>
  <si>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</si>
  <si>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</si>
  <si>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</si>
  <si>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</si>
  <si>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</si>
  <si>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</si>
  <si>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</si>
  <si>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</si>
  <si>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</si>
  <si>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</si>
  <si>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</si>
  <si>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</si>
  <si>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</si>
  <si>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</si>
  <si>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</si>
  <si>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</si>
  <si>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</si>
  <si>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</si>
  <si>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</si>
  <si>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</si>
  <si>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</si>
  <si>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</si>
  <si>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</si>
  <si>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</si>
  <si>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</si>
  <si>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</si>
  <si>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</si>
  <si>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</si>
  <si>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</si>
  <si>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</si>
  <si>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</si>
  <si>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</si>
  <si>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</si>
  <si>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</si>
  <si>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</si>
  <si>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</si>
  <si>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</si>
  <si>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</si>
  <si>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</si>
  <si>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</si>
  <si>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</si>
  <si>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</si>
  <si>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</si>
  <si>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</si>
  <si>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</si>
  <si>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</si>
  <si>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</si>
  <si>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</si>
  <si>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</si>
  <si>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</si>
  <si>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</si>
  <si>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</si>
  <si>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</si>
  <si>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</si>
  <si>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</si>
  <si>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</si>
  <si>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</si>
  <si>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</si>
  <si>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</si>
  <si>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</si>
  <si>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</si>
  <si>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</si>
  <si>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</si>
  <si>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</si>
  <si>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</si>
  <si>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</si>
  <si>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</si>
  <si>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</si>
  <si>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</si>
  <si>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</si>
  <si>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</si>
  <si>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</si>
  <si>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</si>
  <si>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</si>
  <si>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</si>
  <si>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</si>
  <si>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</si>
  <si>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</si>
  <si>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</si>
  <si>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</si>
  <si>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</si>
  <si>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</si>
  <si>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</si>
  <si>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</si>
  <si>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</si>
  <si>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</si>
  <si>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</si>
  <si>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</si>
  <si>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</si>
  <si>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</si>
  <si>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</si>
  <si>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</si>
  <si>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</si>
  <si>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</si>
  <si>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</si>
  <si>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</si>
  <si>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</si>
  <si>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</si>
  <si>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</si>
  <si>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</si>
  <si>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</si>
  <si>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</si>
  <si>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</si>
  <si>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</si>
  <si>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</si>
  <si>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</si>
  <si>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</si>
  <si>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</si>
  <si>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</si>
  <si>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</si>
  <si>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</si>
  <si>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</si>
  <si>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</si>
  <si>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</si>
  <si>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</si>
  <si>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</si>
  <si>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</si>
  <si>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</si>
  <si>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</si>
  <si>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</si>
  <si>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</si>
  <si>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</si>
  <si>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</si>
  <si>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</si>
  <si>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</si>
  <si>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</si>
  <si>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</si>
  <si>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</si>
  <si>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</si>
  <si>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</si>
  <si>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</si>
  <si>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</si>
  <si>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</si>
  <si>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</si>
  <si>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</si>
  <si>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</si>
  <si>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</si>
  <si>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</si>
  <si>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</si>
  <si>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</si>
  <si>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</si>
  <si>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</si>
  <si>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</si>
  <si>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</si>
  <si>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</si>
  <si>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</si>
  <si>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</si>
  <si>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</si>
  <si>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</si>
  <si>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</si>
  <si>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</si>
  <si>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</si>
  <si>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</si>
  <si>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</si>
  <si>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</si>
  <si>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</si>
  <si>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</si>
  <si>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</si>
  <si>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</si>
  <si>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</si>
  <si>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</si>
  <si>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</si>
  <si>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</si>
  <si>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</si>
  <si>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</si>
  <si>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</si>
  <si>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</si>
  <si>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</si>
  <si>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</si>
  <si>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</si>
  <si>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</si>
  <si>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</si>
  <si>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</si>
  <si>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</si>
  <si>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</si>
  <si>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</si>
  <si>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</si>
  <si>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</si>
  <si>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</si>
  <si>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</si>
  <si>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</si>
  <si>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</si>
  <si>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</si>
  <si>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</si>
  <si>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</si>
  <si>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</si>
  <si>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</si>
  <si>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</si>
  <si>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</si>
  <si>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</si>
  <si>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</si>
  <si>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</si>
  <si>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</si>
  <si>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</si>
  <si>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</si>
  <si>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</si>
  <si>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</si>
  <si>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</si>
  <si>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</si>
  <si>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</si>
  <si>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</si>
  <si>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</si>
  <si>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</si>
  <si>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</si>
  <si>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</si>
  <si>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</si>
  <si>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</si>
  <si>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</si>
  <si>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</si>
  <si>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</si>
  <si>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</si>
  <si>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</si>
  <si>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</si>
  <si>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</si>
  <si>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</si>
  <si>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</si>
  <si>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</si>
  <si>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</si>
  <si>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</si>
  <si>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</si>
  <si>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</si>
  <si>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</si>
  <si>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</si>
  <si>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</si>
  <si>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</si>
  <si>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</si>
  <si>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</si>
  <si>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</si>
  <si>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</si>
  <si>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</si>
  <si>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</si>
  <si>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</si>
  <si>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</si>
  <si>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</si>
  <si>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</si>
  <si>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</si>
  <si>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</si>
  <si>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</si>
  <si>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</si>
  <si>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</si>
  <si>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</si>
  <si>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</si>
  <si>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</si>
  <si>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</si>
  <si>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</si>
  <si>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</si>
  <si>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</si>
  <si>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</si>
  <si>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</si>
  <si>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</si>
  <si>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</si>
  <si>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</si>
  <si>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</si>
  <si>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</si>
  <si>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</si>
  <si>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</si>
  <si>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</si>
  <si>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</si>
  <si>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</si>
  <si>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</si>
  <si>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</si>
  <si>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</si>
  <si>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</si>
  <si>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</si>
  <si>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</si>
  <si>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</si>
  <si>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</si>
  <si>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</si>
  <si>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</si>
  <si>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</si>
  <si>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</si>
  <si>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</si>
  <si>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</si>
  <si>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</si>
  <si>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</si>
  <si>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</si>
  <si>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</si>
  <si>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</si>
  <si>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</si>
  <si>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</si>
  <si>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</si>
  <si>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</si>
  <si>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</si>
  <si>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</si>
  <si>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</si>
  <si>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</si>
  <si>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</si>
  <si>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</si>
  <si>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</si>
  <si>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</si>
  <si>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</si>
  <si>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</si>
  <si>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</si>
  <si>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</si>
  <si>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</si>
  <si>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</si>
  <si>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</si>
  <si>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</si>
  <si>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</si>
  <si>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</si>
  <si>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</si>
  <si>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</si>
  <si>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</si>
  <si>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</si>
  <si>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</si>
  <si>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</si>
  <si>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</si>
  <si>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</si>
  <si>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</si>
  <si>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</si>
  <si>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</si>
  <si>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</si>
  <si>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</si>
  <si>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</si>
  <si>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</si>
  <si>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</si>
  <si>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</si>
  <si>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</si>
  <si>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</si>
  <si>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</si>
  <si>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</si>
  <si>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</si>
  <si>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</si>
  <si>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</si>
  <si>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</si>
  <si>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</si>
  <si>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</si>
  <si>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</si>
  <si>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</si>
  <si>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</si>
  <si>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</si>
  <si>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</si>
  <si>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</si>
  <si>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</si>
  <si>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</si>
  <si>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</si>
  <si>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</si>
  <si>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</si>
  <si>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</si>
  <si>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</si>
  <si>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</si>
  <si>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</si>
  <si>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</si>
  <si>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</si>
  <si>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</si>
  <si>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</si>
  <si>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</si>
  <si>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</si>
  <si>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</si>
  <si>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</si>
  <si>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</si>
  <si>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</si>
  <si>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</si>
  <si>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</si>
  <si>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</si>
  <si>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</si>
  <si>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</si>
  <si>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</si>
  <si>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</si>
  <si>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</si>
  <si>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</si>
  <si>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</si>
  <si>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</si>
  <si>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</si>
  <si>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</si>
  <si>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</si>
  <si>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</si>
  <si>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</si>
  <si>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</si>
  <si>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</si>
  <si>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</si>
  <si>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</si>
  <si>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</si>
  <si>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</si>
  <si>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</si>
  <si>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</si>
  <si>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</si>
  <si>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</si>
  <si>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</si>
  <si>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</si>
  <si>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</si>
  <si>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</si>
  <si>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</si>
  <si>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</si>
  <si>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</si>
  <si>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</si>
  <si>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</si>
  <si>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</si>
  <si>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</si>
  <si>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</si>
  <si>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</si>
  <si>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</si>
  <si>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</si>
  <si>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</si>
  <si>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</si>
  <si>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</si>
  <si>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</si>
  <si>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</si>
  <si>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</si>
  <si>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</si>
  <si>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</si>
  <si>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</si>
  <si>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</si>
  <si>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</si>
  <si>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</si>
  <si>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</si>
  <si>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</si>
  <si>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</si>
  <si>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</si>
  <si>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</si>
  <si>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</si>
  <si>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</si>
  <si>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</si>
  <si>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</si>
  <si>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</si>
  <si>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</si>
  <si>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</si>
  <si>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</si>
  <si>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</si>
  <si>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</si>
  <si>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</si>
  <si>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</si>
  <si>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</si>
  <si>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</si>
  <si>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</si>
  <si>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</si>
  <si>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</si>
  <si>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</si>
  <si>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</si>
  <si>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</si>
  <si>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</si>
  <si>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</si>
  <si>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</si>
  <si>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</si>
  <si>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</si>
  <si>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</si>
  <si>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</si>
  <si>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</si>
  <si>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</si>
  <si>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</si>
  <si>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</si>
  <si>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</si>
  <si>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</si>
  <si>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</si>
  <si>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</si>
  <si>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</si>
  <si>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</si>
  <si>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</si>
  <si>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</si>
  <si>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</si>
  <si>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</si>
  <si>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</si>
  <si>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</si>
  <si>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</si>
  <si>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</si>
  <si>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</si>
  <si>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</si>
  <si>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</si>
  <si>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</si>
  <si>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</si>
  <si>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</si>
  <si>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</si>
  <si>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</si>
  <si>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</si>
  <si>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</si>
  <si>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</si>
  <si>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</si>
  <si>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</si>
  <si>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</si>
  <si>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</si>
  <si>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</si>
  <si>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</si>
  <si>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</si>
  <si>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</si>
  <si>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</si>
  <si>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</si>
  <si>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</si>
  <si>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</si>
  <si>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</si>
  <si>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</si>
  <si>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</si>
  <si>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</si>
  <si>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</si>
  <si>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</si>
  <si>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</si>
  <si>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</si>
  <si>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</si>
  <si>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</si>
  <si>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</si>
  <si>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</si>
  <si>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</si>
  <si>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</si>
  <si>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</si>
  <si>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</si>
  <si>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</si>
  <si>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</si>
  <si>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</si>
  <si>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</si>
  <si>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</si>
  <si>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</si>
  <si>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</si>
  <si>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</si>
  <si>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</si>
  <si>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</si>
  <si>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</si>
  <si>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</si>
  <si>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</si>
  <si>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</si>
  <si>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</si>
  <si>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</si>
  <si>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</si>
  <si>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</si>
  <si>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</si>
  <si>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</si>
  <si>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</si>
  <si>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</si>
  <si>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</si>
  <si>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</si>
  <si>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</si>
  <si>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</si>
  <si>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</si>
  <si>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</si>
  <si>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</si>
  <si>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</si>
  <si>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</si>
  <si>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</si>
  <si>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</si>
  <si>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</si>
  <si>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</si>
  <si>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</si>
  <si>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</si>
  <si>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</si>
  <si>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</si>
  <si>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</si>
  <si>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</si>
  <si>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</si>
  <si>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</si>
  <si>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</si>
  <si>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</si>
  <si>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</si>
  <si>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</si>
  <si>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</si>
  <si>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</si>
  <si>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</si>
  <si>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</si>
  <si>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</si>
  <si>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</si>
  <si>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</si>
  <si>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</si>
  <si>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</si>
  <si>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</si>
  <si>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</si>
  <si>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</si>
  <si>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</si>
  <si>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</si>
  <si>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</si>
  <si>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</si>
  <si>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</si>
  <si>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</si>
  <si>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</si>
  <si>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</si>
  <si>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</si>
  <si>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</si>
  <si>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</si>
  <si>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</si>
  <si>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</si>
  <si>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</si>
  <si>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</si>
  <si>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</si>
  <si>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</si>
  <si>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</si>
  <si>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</si>
  <si>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</si>
  <si>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</si>
  <si>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</si>
  <si>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</si>
  <si>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</si>
  <si>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</si>
  <si>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</si>
  <si>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</si>
  <si>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</si>
  <si>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</si>
  <si>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</si>
  <si>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</si>
  <si>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</si>
  <si>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</si>
  <si>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</si>
  <si>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</si>
  <si>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</si>
  <si>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</si>
  <si>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</si>
  <si>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</si>
  <si>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</si>
  <si>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</si>
  <si>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</si>
  <si>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</si>
  <si>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</si>
  <si>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</si>
  <si>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</si>
  <si>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</si>
  <si>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</si>
  <si>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</si>
  <si>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</si>
  <si>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</si>
  <si>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</si>
  <si>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</si>
  <si>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</si>
  <si>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</si>
  <si>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</si>
  <si>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</si>
  <si>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</si>
  <si>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</si>
  <si>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</si>
  <si>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</si>
  <si>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</si>
  <si>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</si>
  <si>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</si>
  <si>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</si>
  <si>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</si>
  <si>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</si>
  <si>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</si>
  <si>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</si>
  <si>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</si>
  <si>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</si>
  <si>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</si>
  <si>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</si>
  <si>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</si>
  <si>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</si>
  <si>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</si>
  <si>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</si>
  <si>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</si>
  <si>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</si>
  <si>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</si>
  <si>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</si>
  <si>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</si>
  <si>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</si>
  <si>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</si>
  <si>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</si>
  <si>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</si>
  <si>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</si>
  <si>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</si>
  <si>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</si>
  <si>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</si>
  <si>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</si>
  <si>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</si>
  <si>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</si>
  <si>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</si>
  <si>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</si>
  <si>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</si>
  <si>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</si>
  <si>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</si>
  <si>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</si>
  <si>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</si>
  <si>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</si>
  <si>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</si>
  <si>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</si>
  <si>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</si>
  <si>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</si>
  <si>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</si>
  <si>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</si>
  <si>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</si>
  <si>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</si>
  <si>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</si>
  <si>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</si>
  <si>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</si>
  <si>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</si>
  <si>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</si>
  <si>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</si>
  <si>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</si>
  <si>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</si>
  <si>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</si>
  <si>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</si>
  <si>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</si>
  <si>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</si>
  <si>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</si>
  <si>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</si>
  <si>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</si>
  <si>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</si>
  <si>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</si>
  <si>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</si>
  <si>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</si>
  <si>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</si>
  <si>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</si>
  <si>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</si>
  <si>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</si>
  <si>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</si>
  <si>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</si>
  <si>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</si>
  <si>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</si>
  <si>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</si>
  <si>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</si>
  <si>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</si>
  <si>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</si>
  <si>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</si>
  <si>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</si>
  <si>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</si>
  <si>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</si>
  <si>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</si>
  <si>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</si>
  <si>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</si>
  <si>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</si>
  <si>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</si>
  <si>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</si>
  <si>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</si>
  <si>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</si>
  <si>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</si>
  <si>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</si>
  <si>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</si>
  <si>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</si>
  <si>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</si>
  <si>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</si>
  <si>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</si>
  <si>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</si>
  <si>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</si>
  <si>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</si>
  <si>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</si>
  <si>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</si>
  <si>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</si>
  <si>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</si>
  <si>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</si>
  <si>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</si>
  <si>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</si>
  <si>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</si>
  <si>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</si>
  <si>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</si>
  <si>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</si>
  <si>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</si>
  <si>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</si>
  <si>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</si>
  <si>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</si>
  <si>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</si>
  <si>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</si>
  <si>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</si>
  <si>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</si>
  <si>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</si>
  <si>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</si>
  <si>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</si>
  <si>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</si>
  <si>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</si>
  <si>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</si>
  <si>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</si>
  <si>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</si>
  <si>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</si>
  <si>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</si>
  <si>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</si>
  <si>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</si>
  <si>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</si>
  <si>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</si>
  <si>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</si>
  <si>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</si>
  <si>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</si>
  <si>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</si>
  <si>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</si>
  <si>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</si>
  <si>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</si>
  <si>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</si>
  <si>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</si>
  <si>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</si>
  <si>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</si>
  <si>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</si>
  <si>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</si>
  <si>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</si>
  <si>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</si>
  <si>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</si>
  <si>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</si>
  <si>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</si>
  <si>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</si>
  <si>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</si>
  <si>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</si>
  <si>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</si>
  <si>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</si>
  <si>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</si>
  <si>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</si>
  <si>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</si>
  <si>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</si>
  <si>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</si>
  <si>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</si>
  <si>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</si>
  <si>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</si>
  <si>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</si>
  <si>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</si>
  <si>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</si>
  <si>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</si>
  <si>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</si>
  <si>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</si>
  <si>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</si>
  <si>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</si>
  <si>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</si>
  <si>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</si>
  <si>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</si>
  <si>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</si>
  <si>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</si>
  <si>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</si>
  <si>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</si>
  <si>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</si>
  <si>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</si>
  <si>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</si>
  <si>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</si>
  <si>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</si>
  <si>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</si>
  <si>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</si>
  <si>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</si>
  <si>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</si>
  <si>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</si>
  <si>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</si>
  <si>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</si>
  <si>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</si>
  <si>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</si>
  <si>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</si>
  <si>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</si>
  <si>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</si>
  <si>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</si>
  <si>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</si>
  <si>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</si>
  <si>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</si>
  <si>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</si>
  <si>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</si>
  <si>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</si>
  <si>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</si>
  <si>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</si>
  <si>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</si>
  <si>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</si>
  <si>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</si>
  <si>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</si>
  <si>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</si>
  <si>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</si>
  <si>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</si>
  <si>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</si>
  <si>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</si>
  <si>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</si>
  <si>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</si>
  <si>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</si>
  <si>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</si>
  <si>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</si>
  <si>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</si>
  <si>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</si>
  <si>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</si>
  <si>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</si>
  <si>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</si>
  <si>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</si>
  <si>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</si>
  <si>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</si>
  <si>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</si>
  <si>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</si>
  <si>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</si>
  <si>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</si>
  <si>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</si>
  <si>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</si>
  <si>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</si>
  <si>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</si>
  <si>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</si>
  <si>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</si>
  <si>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</si>
  <si>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</si>
  <si>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</si>
  <si>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</si>
  <si>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</si>
  <si>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</si>
  <si>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</si>
  <si>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</si>
  <si>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</si>
  <si>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</si>
  <si>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</si>
  <si>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</si>
  <si>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</si>
  <si>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</si>
  <si>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</si>
  <si>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</si>
  <si>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</si>
  <si>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</si>
  <si>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</si>
  <si>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</si>
  <si>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</si>
  <si>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</si>
  <si>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</si>
  <si>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</si>
  <si>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</si>
  <si>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</si>
  <si>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</si>
  <si>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</si>
  <si>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</si>
  <si>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</si>
  <si>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</si>
  <si>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</si>
  <si>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</si>
  <si>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</si>
  <si>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</si>
  <si>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</si>
  <si>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</si>
  <si>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</si>
  <si>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</si>
  <si>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</si>
  <si>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</si>
  <si>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</si>
  <si>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</si>
  <si>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</si>
  <si>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</si>
  <si>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</si>
  <si>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</si>
  <si>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</si>
  <si>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</si>
  <si>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</si>
  <si>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</si>
  <si>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</si>
  <si>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</si>
  <si>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</si>
  <si>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</si>
  <si>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</si>
  <si>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</si>
  <si>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</si>
  <si>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</si>
  <si>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</si>
  <si>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</si>
  <si>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</si>
  <si>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</si>
  <si>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</si>
  <si>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</si>
  <si>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</si>
  <si>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</si>
  <si>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</si>
  <si>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</si>
  <si>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</si>
  <si>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</si>
  <si>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</si>
  <si>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</si>
  <si>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</si>
  <si>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</si>
  <si>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</si>
  <si>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</si>
  <si>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</si>
  <si>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</si>
  <si>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</si>
  <si>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</si>
  <si>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</si>
  <si>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</si>
  <si>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</si>
  <si>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</si>
  <si>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</si>
  <si>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</si>
  <si>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</si>
  <si>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</si>
  <si>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</si>
  <si>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</si>
  <si>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</si>
  <si>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</si>
  <si>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</si>
  <si>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</si>
  <si>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</si>
  <si>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</si>
  <si>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</si>
  <si>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</si>
  <si>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</si>
  <si>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</si>
  <si>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</si>
  <si>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</si>
  <si>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</si>
  <si>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</si>
  <si>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</si>
  <si>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</si>
  <si>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</si>
  <si>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</si>
  <si>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</si>
  <si>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</si>
  <si>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</si>
  <si>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</si>
  <si>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</si>
  <si>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</si>
  <si>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</si>
  <si>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</si>
  <si>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</si>
  <si>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</si>
  <si>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</si>
  <si>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</si>
  <si>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</si>
  <si>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</si>
  <si>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</si>
  <si>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</si>
  <si>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</si>
  <si>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</si>
  <si>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</si>
  <si>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</si>
  <si>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</si>
  <si>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</si>
  <si>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</si>
  <si>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</si>
  <si>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</si>
  <si>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</si>
  <si>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</si>
  <si>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</si>
  <si>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</si>
  <si>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</si>
  <si>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</si>
  <si>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</si>
  <si>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</si>
  <si>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</si>
  <si>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</si>
  <si>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</si>
  <si>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</si>
  <si>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</si>
  <si>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</si>
  <si>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</si>
  <si>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</si>
  <si>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</si>
  <si>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</si>
  <si>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</si>
  <si>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</si>
  <si>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</si>
  <si>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</si>
  <si>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</si>
  <si>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</si>
  <si>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</si>
  <si>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</si>
  <si>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</si>
  <si>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</si>
  <si>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</si>
  <si>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</si>
  <si>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</si>
  <si>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</si>
  <si>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</si>
  <si>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</si>
  <si>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</si>
  <si>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</si>
  <si>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</si>
  <si>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</si>
  <si>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</si>
  <si>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</si>
  <si>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</si>
  <si>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</si>
  <si>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</si>
  <si>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</si>
  <si>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</si>
  <si>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</si>
  <si>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</si>
  <si>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</si>
  <si>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</si>
  <si>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</si>
  <si>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</si>
  <si>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</si>
  <si>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</si>
  <si>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</si>
  <si>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</si>
  <si>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</si>
  <si>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</si>
  <si>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</si>
  <si>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</si>
  <si>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</si>
  <si>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</si>
  <si>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</si>
  <si>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</si>
  <si>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</si>
  <si>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</si>
  <si>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</si>
  <si>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</si>
  <si>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</si>
  <si>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</si>
  <si>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</si>
  <si>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</si>
  <si>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</si>
  <si>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</si>
  <si>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</si>
  <si>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</si>
  <si>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</si>
  <si>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</si>
  <si>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</si>
  <si>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</si>
  <si>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</si>
  <si>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</si>
  <si>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</si>
  <si>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</si>
  <si>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</si>
  <si>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</si>
  <si>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</si>
  <si>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</si>
  <si>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</si>
  <si>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</si>
  <si>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</si>
  <si>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</si>
  <si>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</si>
  <si>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</si>
  <si>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</si>
  <si>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</si>
  <si>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</si>
  <si>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</si>
  <si>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</si>
  <si>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</si>
  <si>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</si>
  <si>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</si>
  <si>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</si>
  <si>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</si>
  <si>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</si>
  <si>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</si>
  <si>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</si>
  <si>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</si>
  <si>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</si>
  <si>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</si>
  <si>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</si>
  <si>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</si>
  <si>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</si>
  <si>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</si>
  <si>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</si>
  <si>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</si>
  <si>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</si>
  <si>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</si>
  <si>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</si>
  <si>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</si>
  <si>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</si>
  <si>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</si>
  <si>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</si>
  <si>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</si>
  <si>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</si>
  <si>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</si>
  <si>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</si>
  <si>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</si>
  <si>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</si>
  <si>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</si>
  <si>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</si>
  <si>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</si>
  <si>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</si>
  <si>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</si>
  <si>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</si>
  <si>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</si>
  <si>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</si>
  <si>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</si>
  <si>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</si>
  <si>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</si>
  <si>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</si>
  <si>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</si>
  <si>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</si>
  <si>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</si>
  <si>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</si>
  <si>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</si>
  <si>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</si>
  <si>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</si>
  <si>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</si>
  <si>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</si>
  <si>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</si>
  <si>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</si>
  <si>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</si>
  <si>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</si>
  <si>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</si>
  <si>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</si>
  <si>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</si>
  <si>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</si>
  <si>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</si>
  <si>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</si>
  <si>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</si>
  <si>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</si>
  <si>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</si>
  <si>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</si>
  <si>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</si>
  <si>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</si>
  <si>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</si>
  <si>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</si>
  <si>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</si>
  <si>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</si>
  <si>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</si>
  <si>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</si>
  <si>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</si>
  <si>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</si>
  <si>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</si>
  <si>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</si>
  <si>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</si>
  <si>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</si>
  <si>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</si>
  <si>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</si>
  <si>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</si>
  <si>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</si>
  <si>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</si>
  <si>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</si>
  <si>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</si>
  <si>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</si>
  <si>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</si>
  <si>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</si>
  <si>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</si>
  <si>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</si>
  <si>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</si>
  <si>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</si>
  <si>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</si>
  <si>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</si>
  <si>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</si>
  <si>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</si>
  <si>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</si>
  <si>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</si>
  <si>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</si>
  <si>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</si>
  <si>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</si>
  <si>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</si>
  <si>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</si>
  <si>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</si>
  <si>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</si>
  <si>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</si>
  <si>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</si>
  <si>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</si>
  <si>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</si>
  <si>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</si>
  <si>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</si>
  <si>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</si>
  <si>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</si>
  <si>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</si>
  <si>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</si>
  <si>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</si>
  <si>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</si>
  <si>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</si>
  <si>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</si>
  <si>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</si>
  <si>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</si>
  <si>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</si>
  <si>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</si>
  <si>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</si>
  <si>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</si>
  <si>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</si>
  <si>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</si>
  <si>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</si>
  <si>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</si>
  <si>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</si>
  <si>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</si>
  <si>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</si>
  <si>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</si>
  <si>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</si>
  <si>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</si>
  <si>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</si>
  <si>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</si>
  <si>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</si>
  <si>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</si>
  <si>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</si>
  <si>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</si>
  <si>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</si>
  <si>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</si>
  <si>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</si>
  <si>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</si>
  <si>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</si>
  <si>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</si>
  <si>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</si>
  <si>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</si>
  <si>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</si>
  <si>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</si>
  <si>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</si>
  <si>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</si>
  <si>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</si>
  <si>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</si>
  <si>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</si>
  <si>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</si>
  <si>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</si>
  <si>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</si>
  <si>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</si>
  <si>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</si>
  <si>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</si>
  <si>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</si>
  <si>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</si>
  <si>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</si>
  <si>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</si>
  <si>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</si>
  <si>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</si>
  <si>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</si>
  <si>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</si>
  <si>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</si>
  <si>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</si>
  <si>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</si>
  <si>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</si>
  <si>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</si>
  <si>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</si>
  <si>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</si>
  <si>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</si>
  <si>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</si>
  <si>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</si>
  <si>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</si>
  <si>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</si>
  <si>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</si>
  <si>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</si>
  <si>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</si>
  <si>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</si>
  <si>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</si>
  <si>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</si>
  <si>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</si>
  <si>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</si>
  <si>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</si>
  <si>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</si>
  <si>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</si>
  <si>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</si>
  <si>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</si>
  <si>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</si>
  <si>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</si>
  <si>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</si>
  <si>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</si>
  <si>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</si>
  <si>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</si>
  <si>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</si>
  <si>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</si>
  <si>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</si>
  <si>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</si>
  <si>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</si>
  <si>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</si>
  <si>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</si>
  <si>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</si>
  <si>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</si>
  <si>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</si>
  <si>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</si>
  <si>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</si>
  <si>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</si>
  <si>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</si>
  <si>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</si>
  <si>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</si>
  <si>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</si>
  <si>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</si>
  <si>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</si>
  <si>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</si>
  <si>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</si>
  <si>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</si>
  <si>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</si>
  <si>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</si>
  <si>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</si>
  <si>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</si>
  <si>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</si>
  <si>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</si>
  <si>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</si>
  <si>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</si>
  <si>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</si>
  <si>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</si>
  <si>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</si>
  <si>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</si>
  <si>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</si>
  <si>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</si>
  <si>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</si>
  <si>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</si>
  <si>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</si>
  <si>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</si>
  <si>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</si>
  <si>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</si>
  <si>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</si>
  <si>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</si>
  <si>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</si>
  <si>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</si>
  <si>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</si>
  <si>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</si>
  <si>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</si>
  <si>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</si>
  <si>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</si>
  <si>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</si>
  <si>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</si>
  <si>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</si>
  <si>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</si>
  <si>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</si>
  <si>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</si>
  <si>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</si>
  <si>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</si>
  <si>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</si>
  <si>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</si>
  <si>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</si>
  <si>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</si>
  <si>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</si>
  <si>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</si>
  <si>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</si>
  <si>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</si>
  <si>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</si>
  <si>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</si>
  <si>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</si>
  <si>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</si>
  <si>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</si>
  <si>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</si>
  <si>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</si>
  <si>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</si>
  <si>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</si>
  <si>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</si>
  <si>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</si>
  <si>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</si>
  <si>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</si>
  <si>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</si>
  <si>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</si>
  <si>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</si>
  <si>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</si>
  <si>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</si>
  <si>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</si>
  <si>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</si>
  <si>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</si>
  <si>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</si>
  <si>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</si>
  <si>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</si>
  <si>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</si>
  <si>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</si>
  <si>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</si>
  <si>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</si>
  <si>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</si>
  <si>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</si>
  <si>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</si>
  <si>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</si>
  <si>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</si>
  <si>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</si>
  <si>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</si>
  <si>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</si>
  <si>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</si>
  <si>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</si>
  <si>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</si>
  <si>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</si>
  <si>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</si>
  <si>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</si>
  <si>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</si>
  <si>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</si>
  <si>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</si>
  <si>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</si>
  <si>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</si>
  <si>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</si>
  <si>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</si>
  <si>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</si>
  <si>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</si>
  <si>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</si>
  <si>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</si>
  <si>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</si>
  <si>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</si>
  <si>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</si>
  <si>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</si>
  <si>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</si>
  <si>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</si>
  <si>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</si>
  <si>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</si>
  <si>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</si>
  <si>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</si>
  <si>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</si>
  <si>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</si>
  <si>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</si>
  <si>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</si>
  <si>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</si>
  <si>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</si>
  <si>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</si>
  <si>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</si>
  <si>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</si>
  <si>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</si>
  <si>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</si>
  <si>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</si>
  <si>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</si>
  <si>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</si>
  <si>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</si>
  <si>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</si>
  <si>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</si>
  <si>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</si>
  <si>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</si>
  <si>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</si>
  <si>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</si>
  <si>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</si>
  <si>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</si>
  <si>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</si>
  <si>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</si>
  <si>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</si>
  <si>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</si>
  <si>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</si>
  <si>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</si>
  <si>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</si>
  <si>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</si>
  <si>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</si>
  <si>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</si>
  <si>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</si>
  <si>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</si>
  <si>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</si>
  <si>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</si>
  <si>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</si>
  <si>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</si>
  <si>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</si>
  <si>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</si>
  <si>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</si>
  <si>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</si>
  <si>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</si>
  <si>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</si>
  <si>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</si>
  <si>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</si>
  <si>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</si>
  <si>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</si>
  <si>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</si>
  <si>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</si>
  <si>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</si>
  <si>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</si>
  <si>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</si>
  <si>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</si>
  <si>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</si>
  <si>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</si>
  <si>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</si>
  <si>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</si>
  <si>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</si>
  <si>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</si>
  <si>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</si>
  <si>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</si>
  <si>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</si>
  <si>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</si>
  <si>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</si>
  <si>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</si>
  <si>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</si>
  <si>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</si>
  <si>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</si>
  <si>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</si>
  <si>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</si>
  <si>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</si>
  <si>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</si>
  <si>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</si>
  <si>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</si>
  <si>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</si>
  <si>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</si>
  <si>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</si>
  <si>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</si>
  <si>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</si>
  <si>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</si>
  <si>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</si>
  <si>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</si>
  <si>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</si>
  <si>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</si>
  <si>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</si>
  <si>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</si>
  <si>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</si>
  <si>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</si>
  <si>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</si>
  <si>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</si>
  <si>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</si>
  <si>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</si>
  <si>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</si>
  <si>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</si>
  <si>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</si>
  <si>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</si>
  <si>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</si>
  <si>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</si>
  <si>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</si>
  <si>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</si>
  <si>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</si>
  <si>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</si>
  <si>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</si>
  <si>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</si>
  <si>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</si>
  <si>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</si>
  <si>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</si>
  <si>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</si>
  <si>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</si>
  <si>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</si>
  <si>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</si>
  <si>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</si>
  <si>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</si>
  <si>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</si>
  <si>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</si>
  <si>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</si>
  <si>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</si>
  <si>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</si>
  <si>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</si>
  <si>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</si>
  <si>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</si>
  <si>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</si>
  <si>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</si>
  <si>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</si>
  <si>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</si>
  <si>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</si>
  <si>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</si>
  <si>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</si>
  <si>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</si>
  <si>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</si>
  <si>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</si>
  <si>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</si>
  <si>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</si>
  <si>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</si>
  <si>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</si>
  <si>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</si>
  <si>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</si>
  <si>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</si>
  <si>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</si>
  <si>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</si>
  <si>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</si>
  <si>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</si>
  <si>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</si>
  <si>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</si>
  <si>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</si>
  <si>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</si>
  <si>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</si>
  <si>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</si>
  <si>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</si>
  <si>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</si>
  <si>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</si>
  <si>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</si>
  <si>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</si>
  <si>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</si>
  <si>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</si>
  <si>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</si>
  <si>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</si>
  <si>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</si>
  <si>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</si>
  <si>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</si>
  <si>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</si>
  <si>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</si>
  <si>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</si>
  <si>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</si>
  <si>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</si>
  <si>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</si>
  <si>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</si>
  <si>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</si>
  <si>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</si>
  <si>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</si>
  <si>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</si>
  <si>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</si>
  <si>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</si>
  <si>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</si>
  <si>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</si>
  <si>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</si>
  <si>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</si>
  <si>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</si>
  <si>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</si>
  <si>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</si>
  <si>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</si>
  <si>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</si>
  <si>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</si>
  <si>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</si>
  <si>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</si>
  <si>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</si>
  <si>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</si>
  <si>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</si>
  <si>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</si>
  <si>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</si>
  <si>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</si>
  <si>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</si>
  <si>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</si>
  <si>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</si>
  <si>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</si>
  <si>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</si>
  <si>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</si>
  <si>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</si>
  <si>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</si>
  <si>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</si>
  <si>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</si>
  <si>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</si>
  <si>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</si>
  <si>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</si>
  <si>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</si>
  <si>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</si>
  <si>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</si>
  <si>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</si>
  <si>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</si>
  <si>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</si>
  <si>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</si>
  <si>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</si>
  <si>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</si>
  <si>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</si>
  <si>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</si>
  <si>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</si>
  <si>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</si>
  <si>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</si>
  <si>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</si>
  <si>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</si>
  <si>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</si>
  <si>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</si>
  <si>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</si>
  <si>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</si>
  <si>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</si>
  <si>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</si>
  <si>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</si>
  <si>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</si>
  <si>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</si>
  <si>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</si>
  <si>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</si>
  <si>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</si>
  <si>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</si>
  <si>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</si>
  <si>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</si>
  <si>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</si>
  <si>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</si>
  <si>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</si>
  <si>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</si>
  <si>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</si>
  <si>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</si>
  <si>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</si>
  <si>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</si>
  <si>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</si>
  <si>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</si>
  <si>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</si>
  <si>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</si>
  <si>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</si>
  <si>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</si>
  <si>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</si>
  <si>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</si>
  <si>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</si>
  <si>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</si>
  <si>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</si>
  <si>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</si>
  <si>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</si>
  <si>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</si>
  <si>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</si>
  <si>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</si>
  <si>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</si>
  <si>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</si>
  <si>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</si>
  <si>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</si>
  <si>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</si>
  <si>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</si>
  <si>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</si>
  <si>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</si>
  <si>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</si>
  <si>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</si>
  <si>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</si>
  <si>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</si>
  <si>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</si>
  <si>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</si>
  <si>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</si>
  <si>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</si>
  <si>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</si>
  <si>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</si>
  <si>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</si>
  <si>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</si>
  <si>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</si>
  <si>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</si>
  <si>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</si>
  <si>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</si>
  <si>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</si>
  <si>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</si>
  <si>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</si>
  <si>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</si>
  <si>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</si>
  <si>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</si>
  <si>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</si>
  <si>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</si>
  <si>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</si>
  <si>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</si>
  <si>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</si>
  <si>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</si>
  <si>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</si>
  <si>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</si>
  <si>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</si>
  <si>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</si>
  <si>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</si>
  <si>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</si>
  <si>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</si>
  <si>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</si>
  <si>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</si>
  <si>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</si>
  <si>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</si>
  <si>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</si>
  <si>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</si>
  <si>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</si>
  <si>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</si>
  <si>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</si>
  <si>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</si>
  <si>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</si>
  <si>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</si>
  <si>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</si>
  <si>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</si>
  <si>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</si>
  <si>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</si>
  <si>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</si>
  <si>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</si>
  <si>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</si>
  <si>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</si>
  <si>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</si>
  <si>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</si>
  <si>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</si>
  <si>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</si>
  <si>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</si>
  <si>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</si>
  <si>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</si>
  <si>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</si>
  <si>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</si>
  <si>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</si>
  <si>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</si>
  <si>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</si>
  <si>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</si>
  <si>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</si>
  <si>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</si>
  <si>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</si>
  <si>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</si>
  <si>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</si>
  <si>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</si>
  <si>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</si>
  <si>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</si>
  <si>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</si>
  <si>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</si>
  <si>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</si>
  <si>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</si>
  <si>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</si>
  <si>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</si>
  <si>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</si>
  <si>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</si>
  <si>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</si>
  <si>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</si>
  <si>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</si>
  <si>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</si>
  <si>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</si>
  <si>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</si>
  <si>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</si>
  <si>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</si>
  <si>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</si>
  <si>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</si>
  <si>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</si>
  <si>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</si>
  <si>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</si>
  <si>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</si>
  <si>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</si>
  <si>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</si>
  <si>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</si>
  <si>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</si>
  <si>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</si>
  <si>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</si>
  <si>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</si>
  <si>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</si>
  <si>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</si>
  <si>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</si>
  <si>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</si>
  <si>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</si>
  <si>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</si>
  <si>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</si>
  <si>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</si>
  <si>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</si>
  <si>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</si>
  <si>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</si>
  <si>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</si>
  <si>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</si>
  <si>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</si>
  <si>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</si>
  <si>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</si>
  <si>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</si>
  <si>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</si>
  <si>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</si>
  <si>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</si>
  <si>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</si>
  <si>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</si>
  <si>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</si>
  <si>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</si>
  <si>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</si>
  <si>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</si>
  <si>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</si>
  <si>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</si>
  <si>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</si>
  <si>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</si>
  <si>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</si>
  <si>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</si>
  <si>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</si>
  <si>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</si>
  <si>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</si>
  <si>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</si>
  <si>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</si>
  <si>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</si>
  <si>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</si>
  <si>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</si>
  <si>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</si>
  <si>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</si>
  <si>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</si>
  <si>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</si>
  <si>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</si>
  <si>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</si>
  <si>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</si>
  <si>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</si>
  <si>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</si>
  <si>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</si>
  <si>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</si>
  <si>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</si>
  <si>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</si>
  <si>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</si>
  <si>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</si>
  <si>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</si>
  <si>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</si>
  <si>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</si>
  <si>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</si>
  <si>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</si>
  <si>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</si>
  <si>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</si>
  <si>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</si>
  <si>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</si>
  <si>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</si>
  <si>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</si>
  <si>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</si>
  <si>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</si>
  <si>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</si>
  <si>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</si>
  <si>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</si>
  <si>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</si>
  <si>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</si>
  <si>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</si>
  <si>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</si>
  <si>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</si>
  <si>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</si>
  <si>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</si>
  <si>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</si>
  <si>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</si>
  <si>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</si>
  <si>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</si>
  <si>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</si>
  <si>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</si>
  <si>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</si>
  <si>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</si>
  <si>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</si>
  <si>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</si>
  <si>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</si>
  <si>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</si>
  <si>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</si>
  <si>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</si>
  <si>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</si>
  <si>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</si>
  <si>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</si>
  <si>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</si>
  <si>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</si>
  <si>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</si>
  <si>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</si>
  <si>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</si>
  <si>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</si>
  <si>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</si>
  <si>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</si>
  <si>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</si>
  <si>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</si>
  <si>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</si>
  <si>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</si>
  <si>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</si>
  <si>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</si>
  <si>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</si>
  <si>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</si>
  <si>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</si>
  <si>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</si>
  <si>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</si>
  <si>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</si>
  <si>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</si>
  <si>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</si>
  <si>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</si>
  <si>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</si>
  <si>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</si>
  <si>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</si>
  <si>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</si>
  <si>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</si>
  <si>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</si>
  <si>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</si>
  <si>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</si>
  <si>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</si>
  <si>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</si>
  <si>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</si>
  <si>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</si>
  <si>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</si>
  <si>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</si>
  <si>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</si>
  <si>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</si>
  <si>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</si>
  <si>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</si>
  <si>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</si>
  <si>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</si>
  <si>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</si>
  <si>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</si>
  <si>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</si>
  <si>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</si>
  <si>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</si>
  <si>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</si>
  <si>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</si>
  <si>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</si>
  <si>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</si>
  <si>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</si>
  <si>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</si>
  <si>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</si>
  <si>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</si>
  <si>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</si>
  <si>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</si>
  <si>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</si>
  <si>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</si>
  <si>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</si>
  <si>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</si>
  <si>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</si>
  <si>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</si>
  <si>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</si>
  <si>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</si>
  <si>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</si>
  <si>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</si>
  <si>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</si>
  <si>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</si>
  <si>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</si>
  <si>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</si>
  <si>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</si>
  <si>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</si>
  <si>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</si>
  <si>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</si>
  <si>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</si>
  <si>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</si>
  <si>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</si>
  <si>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</si>
  <si>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</si>
  <si>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</si>
  <si>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</si>
  <si>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</si>
  <si>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</si>
  <si>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</si>
  <si>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</si>
  <si>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</si>
  <si>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</si>
  <si>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</si>
  <si>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</si>
  <si>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</si>
  <si>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</si>
  <si>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</si>
  <si>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</si>
  <si>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</si>
  <si>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</si>
  <si>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</si>
  <si>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</si>
  <si>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</si>
  <si>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</si>
  <si>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</si>
  <si>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</si>
  <si>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</si>
  <si>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</si>
  <si>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</si>
  <si>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</si>
  <si>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</si>
  <si>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</si>
  <si>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</si>
  <si>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</si>
  <si>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</si>
  <si>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</si>
  <si>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</si>
  <si>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</si>
  <si>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</si>
  <si>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</si>
  <si>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</si>
  <si>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</si>
  <si>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</si>
  <si>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</si>
  <si>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</si>
  <si>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</si>
  <si>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</si>
  <si>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</si>
  <si>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</si>
  <si>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</si>
  <si>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</si>
  <si>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</si>
  <si>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</si>
  <si>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</si>
  <si>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</si>
  <si>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</si>
  <si>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</si>
  <si>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</si>
  <si>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</si>
  <si>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</si>
  <si>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</si>
  <si>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</si>
  <si>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</si>
  <si>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</si>
  <si>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</si>
  <si>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</si>
  <si>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</si>
  <si>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</si>
  <si>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</si>
  <si>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</si>
  <si>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</si>
  <si>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</si>
  <si>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</si>
  <si>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</si>
  <si>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</si>
  <si>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</si>
  <si>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</si>
  <si>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</si>
  <si>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</si>
  <si>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</si>
  <si>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</si>
  <si>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</si>
  <si>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</si>
  <si>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</si>
  <si>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</si>
  <si>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</si>
  <si>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</si>
  <si>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</si>
  <si>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</si>
  <si>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</si>
  <si>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</si>
  <si>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</si>
  <si>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</si>
  <si>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</si>
  <si>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</si>
  <si>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</si>
  <si>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</si>
  <si>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</si>
  <si>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</si>
  <si>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</si>
  <si>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</si>
  <si>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</si>
  <si>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</si>
  <si>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</si>
  <si>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</si>
  <si>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</si>
  <si>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</si>
  <si>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</si>
  <si>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</si>
  <si>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</si>
  <si>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</si>
  <si>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</si>
  <si>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</si>
  <si>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</si>
  <si>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</si>
  <si>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</si>
  <si>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</si>
  <si>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</si>
  <si>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</si>
  <si>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</si>
  <si>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</si>
  <si>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</si>
  <si>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</si>
  <si>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</si>
  <si>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</si>
  <si>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</si>
  <si>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</si>
  <si>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</si>
  <si>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</si>
  <si>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</si>
  <si>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</si>
  <si>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</si>
  <si>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</si>
  <si>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</si>
  <si>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</si>
  <si>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</si>
  <si>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</si>
  <si>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</si>
  <si>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</si>
  <si>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</si>
  <si>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</si>
  <si>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</si>
  <si>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</si>
  <si>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</si>
  <si>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</si>
  <si>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</si>
  <si>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</si>
  <si>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</si>
  <si>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</si>
  <si>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</si>
  <si>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</si>
  <si>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</si>
  <si>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</si>
  <si>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</si>
  <si>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</si>
  <si>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</si>
  <si>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</si>
  <si>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</si>
  <si>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</si>
  <si>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</si>
  <si>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</si>
  <si>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</si>
  <si>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</si>
  <si>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</si>
  <si>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</si>
  <si>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</si>
  <si>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</si>
  <si>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</si>
  <si>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</si>
  <si>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</si>
  <si>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</si>
  <si>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</si>
  <si>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</si>
  <si>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</si>
  <si>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</si>
  <si>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</si>
  <si>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</si>
  <si>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</si>
  <si>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</si>
  <si>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</si>
  <si>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</si>
  <si>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</si>
  <si>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</si>
  <si>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</si>
  <si>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</si>
  <si>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</si>
  <si>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</si>
  <si>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</si>
  <si>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</si>
  <si>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</si>
  <si>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</si>
  <si>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</si>
  <si>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</si>
  <si>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</si>
  <si>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</si>
  <si>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</si>
  <si>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</si>
  <si>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</si>
  <si>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</si>
  <si>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</si>
  <si>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</si>
  <si>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</si>
  <si>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</si>
  <si>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</si>
  <si>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</si>
  <si>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</si>
  <si>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</si>
  <si>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</si>
  <si>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</si>
  <si>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</si>
  <si>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</si>
  <si>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</si>
  <si>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</si>
  <si>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</si>
  <si>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</si>
  <si>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</si>
  <si>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</si>
  <si>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</si>
  <si>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</si>
  <si>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</si>
  <si>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</si>
  <si>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</si>
  <si>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</si>
  <si>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</si>
  <si>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</si>
  <si>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</si>
  <si>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</si>
  <si>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</si>
  <si>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</si>
  <si>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</si>
  <si>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</si>
  <si>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</si>
  <si>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</si>
  <si>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</si>
  <si>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</si>
  <si>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</si>
  <si>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</si>
  <si>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</si>
  <si>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</si>
  <si>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</si>
  <si>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</si>
  <si>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</si>
  <si>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</si>
  <si>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</si>
  <si>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</si>
  <si>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</si>
  <si>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</si>
  <si>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</si>
  <si>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</si>
  <si>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</si>
  <si>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</si>
  <si>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</si>
  <si>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</si>
  <si>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</si>
  <si>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</si>
  <si>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</si>
  <si>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</si>
  <si>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</si>
  <si>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</si>
  <si>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</si>
  <si>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</si>
  <si>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</si>
  <si>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</si>
  <si>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</si>
  <si>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</si>
  <si>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</si>
  <si>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</si>
  <si>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</si>
  <si>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</si>
  <si>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</si>
  <si>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</si>
  <si>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</si>
  <si>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</si>
  <si>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</si>
  <si>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</si>
  <si>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</si>
  <si>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</si>
  <si>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</si>
  <si>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</si>
  <si>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</si>
  <si>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</si>
  <si>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</si>
  <si>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</si>
  <si>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</si>
  <si>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</si>
  <si>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</si>
  <si>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</si>
  <si>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</si>
  <si>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</si>
  <si>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</si>
  <si>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</si>
  <si>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</si>
  <si>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</si>
  <si>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</si>
  <si>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</si>
  <si>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</si>
  <si>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</si>
  <si>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</si>
  <si>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</si>
  <si>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</si>
  <si>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</si>
  <si>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</si>
  <si>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</si>
  <si>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</si>
  <si>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</si>
  <si>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</si>
  <si>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</si>
  <si>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</si>
  <si>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</si>
  <si>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</si>
  <si>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</si>
  <si>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</si>
  <si>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</si>
  <si>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</si>
  <si>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</si>
  <si>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</si>
  <si>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</si>
  <si>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</si>
  <si>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</si>
  <si>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</si>
  <si>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</si>
  <si>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</si>
  <si>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</si>
  <si>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</si>
  <si>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</si>
  <si>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</si>
  <si>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</si>
  <si>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</si>
  <si>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</si>
  <si>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</si>
  <si>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</si>
  <si>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</si>
  <si>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</si>
  <si>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</si>
  <si>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</si>
  <si>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</si>
  <si>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</si>
  <si>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</si>
  <si>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</si>
  <si>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</si>
  <si>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</si>
  <si>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</si>
  <si>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</si>
  <si>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</si>
  <si>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</si>
  <si>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</si>
  <si>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</si>
  <si>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</si>
  <si>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</si>
  <si>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</si>
  <si>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</si>
  <si>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</si>
  <si>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</si>
  <si>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</si>
  <si>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</si>
  <si>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</si>
  <si>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</si>
  <si>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</si>
  <si>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</si>
  <si>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</si>
  <si>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</si>
  <si>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</si>
  <si>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</si>
  <si>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</si>
  <si>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</si>
  <si>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</si>
  <si>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</si>
  <si>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</si>
  <si>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</si>
  <si>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</si>
  <si>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</si>
  <si>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</si>
  <si>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</si>
  <si>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</si>
  <si>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</si>
  <si>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</si>
  <si>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</si>
  <si>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</si>
  <si>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</si>
  <si>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</si>
  <si>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</si>
  <si>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</si>
  <si>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</si>
  <si>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</si>
  <si>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</si>
  <si>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</si>
  <si>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</si>
  <si>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</si>
  <si>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</si>
  <si>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</si>
  <si>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</si>
  <si>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</si>
  <si>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</si>
  <si>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</si>
  <si>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</si>
  <si>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</si>
  <si>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</si>
  <si>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</si>
  <si>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</si>
  <si>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</si>
  <si>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</si>
  <si>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</si>
  <si>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</si>
  <si>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</si>
  <si>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</si>
  <si>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</si>
  <si>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</si>
  <si>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</si>
  <si>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</si>
  <si>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</si>
  <si>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</si>
  <si>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</si>
  <si>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</si>
  <si>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</si>
  <si>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</si>
  <si>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</si>
  <si>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</si>
  <si>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</si>
  <si>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</si>
  <si>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</si>
  <si>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</si>
  <si>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</si>
  <si>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</si>
  <si>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</si>
  <si>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</si>
  <si>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</si>
  <si>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</si>
  <si>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</si>
  <si>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</si>
  <si>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</si>
  <si>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</si>
  <si>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</si>
  <si>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</si>
  <si>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</si>
  <si>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</si>
  <si>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</si>
  <si>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</si>
  <si>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</si>
  <si>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</si>
  <si>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</si>
  <si>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</si>
  <si>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</si>
  <si>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</si>
  <si>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</si>
  <si>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</si>
  <si>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</si>
  <si>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</si>
  <si>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</si>
  <si>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</si>
  <si>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</si>
  <si>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</si>
  <si>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</si>
  <si>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</si>
  <si>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</si>
  <si>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</si>
  <si>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</si>
  <si>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</si>
  <si>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</si>
  <si>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</si>
  <si>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</si>
  <si>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</si>
  <si>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</si>
  <si>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</si>
  <si>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</si>
  <si>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</si>
  <si>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</si>
  <si>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</si>
  <si>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</si>
  <si>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</si>
  <si>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</si>
  <si>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</si>
  <si>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</si>
  <si>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</si>
  <si>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</si>
  <si>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</si>
  <si>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</si>
  <si>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</si>
  <si>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</si>
  <si>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</si>
  <si>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</si>
  <si>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</si>
  <si>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</si>
  <si>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</si>
  <si>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</si>
  <si>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</si>
  <si>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</si>
  <si>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</si>
  <si>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</si>
  <si>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</si>
  <si>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</si>
  <si>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</si>
  <si>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</si>
  <si>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</si>
  <si>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</si>
  <si>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</si>
  <si>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</si>
  <si>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</si>
  <si>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</si>
  <si>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</si>
  <si>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</si>
  <si>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</si>
  <si>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</si>
  <si>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</si>
  <si>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</si>
  <si>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</si>
  <si>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</si>
  <si>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</si>
  <si>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</si>
  <si>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</si>
  <si>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</si>
  <si>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</si>
  <si>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</si>
  <si>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</si>
  <si>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</si>
  <si>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</si>
  <si>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</si>
  <si>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</si>
  <si>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</si>
  <si>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</si>
  <si>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</si>
  <si>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</si>
  <si>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</si>
  <si>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</si>
  <si>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</si>
  <si>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</si>
  <si>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</si>
  <si>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</si>
  <si>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</si>
  <si>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</si>
  <si>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</si>
  <si>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</si>
  <si>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</si>
  <si>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</si>
  <si>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</si>
  <si>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</si>
  <si>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</si>
  <si>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</si>
  <si>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</si>
  <si>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</si>
  <si>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</si>
  <si>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</si>
  <si>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</si>
  <si>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</si>
  <si>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</si>
  <si>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</si>
  <si>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</si>
  <si>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</si>
  <si>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</si>
  <si>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</si>
  <si>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</si>
  <si>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</si>
  <si>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</si>
  <si>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</si>
  <si>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</si>
  <si>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</si>
  <si>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</si>
  <si>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</si>
  <si>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</si>
  <si>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</si>
  <si>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</si>
  <si>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</si>
  <si>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</si>
  <si>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</si>
  <si>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</si>
  <si>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</si>
  <si>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</si>
  <si>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</si>
  <si>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</si>
  <si>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</si>
  <si>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</si>
  <si>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</si>
  <si>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</si>
  <si>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</si>
  <si>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</si>
  <si>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</si>
  <si>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</si>
  <si>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</si>
  <si>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</si>
  <si>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</si>
  <si>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</si>
  <si>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</si>
  <si>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</si>
  <si>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</si>
  <si>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</si>
  <si>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</si>
  <si>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</si>
  <si>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</si>
  <si>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</si>
  <si>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</si>
  <si>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</si>
  <si>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</si>
  <si>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</si>
  <si>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</si>
  <si>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</si>
  <si>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</si>
  <si>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</si>
  <si>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</si>
  <si>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</si>
  <si>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</si>
  <si>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</si>
  <si>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</si>
  <si>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</si>
  <si>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</si>
  <si>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</si>
  <si>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</si>
  <si>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</si>
  <si>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</si>
  <si>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</si>
  <si>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</si>
  <si>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</si>
  <si>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</si>
  <si>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</si>
  <si>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</si>
  <si>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</si>
  <si>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</si>
  <si>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</si>
  <si>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</si>
  <si>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</si>
  <si>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</si>
  <si>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</si>
  <si>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</si>
  <si>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</si>
  <si>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</si>
  <si>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</si>
  <si>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</si>
  <si>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</si>
  <si>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</si>
  <si>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</si>
  <si>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</si>
  <si>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</si>
  <si>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</si>
  <si>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</si>
  <si>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</si>
  <si>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</si>
  <si>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</si>
  <si>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</si>
  <si>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</si>
  <si>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</si>
  <si>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</si>
  <si>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</si>
  <si>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</si>
  <si>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</si>
  <si>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</si>
  <si>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</si>
  <si>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</si>
  <si>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</si>
  <si>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</si>
  <si>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</si>
  <si>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</si>
  <si>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</si>
  <si>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</si>
  <si>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</si>
  <si>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</si>
  <si>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</si>
  <si>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</si>
  <si>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</si>
  <si>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</si>
  <si>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</si>
  <si>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</si>
  <si>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</si>
  <si>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</si>
  <si>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</si>
  <si>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</si>
  <si>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</si>
  <si>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</si>
  <si>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</si>
  <si>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</si>
  <si>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</si>
  <si>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</si>
  <si>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</si>
  <si>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</si>
  <si>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</si>
  <si>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</si>
  <si>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</si>
  <si>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</si>
  <si>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</si>
  <si>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</si>
  <si>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</si>
  <si>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</si>
  <si>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</si>
  <si>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</si>
  <si>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</si>
  <si>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</si>
  <si>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</si>
  <si>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</si>
  <si>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</si>
  <si>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</si>
  <si>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</si>
  <si>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</si>
  <si>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</si>
  <si>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</si>
  <si>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</si>
  <si>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</si>
  <si>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</si>
  <si>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</si>
  <si>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</si>
  <si>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</si>
  <si>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</si>
  <si>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</si>
  <si>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</si>
  <si>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</si>
  <si>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</si>
  <si>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</si>
  <si>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</si>
  <si>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</si>
  <si>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</si>
  <si>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</si>
  <si>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</si>
  <si>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</si>
  <si>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</si>
  <si>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</si>
  <si>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</si>
  <si>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</si>
  <si>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</si>
  <si>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</si>
  <si>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</si>
  <si>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</si>
  <si>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</si>
  <si>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</si>
  <si>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</si>
  <si>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</si>
  <si>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</si>
  <si>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</si>
  <si>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</si>
  <si>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</si>
  <si>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</si>
  <si>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</si>
  <si>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</si>
  <si>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</si>
  <si>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</si>
  <si>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</si>
  <si>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</si>
  <si>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</si>
  <si>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</si>
  <si>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</si>
  <si>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</si>
  <si>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</si>
  <si>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</si>
  <si>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</si>
  <si>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</si>
  <si>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</si>
  <si>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</si>
  <si>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</si>
  <si>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</si>
  <si>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</si>
  <si>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</si>
  <si>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</si>
  <si>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</si>
  <si>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</si>
  <si>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</si>
  <si>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</si>
  <si>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</si>
  <si>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</si>
  <si>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</si>
  <si>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</si>
  <si>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</si>
  <si>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</si>
  <si>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</si>
  <si>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</si>
  <si>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</si>
  <si>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</si>
  <si>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</si>
  <si>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</si>
  <si>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</si>
  <si>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</si>
  <si>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</si>
  <si>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</si>
  <si>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</si>
  <si>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</si>
  <si>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</si>
  <si>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</si>
  <si>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</si>
  <si>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</si>
  <si>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</si>
  <si>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</si>
  <si>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</si>
  <si>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</si>
  <si>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</si>
  <si>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</si>
  <si>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</si>
  <si>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</si>
  <si>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</si>
  <si>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</si>
  <si>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</si>
  <si>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</si>
  <si>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</si>
  <si>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</si>
  <si>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</si>
  <si>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</si>
  <si>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</si>
  <si>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</si>
  <si>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</si>
  <si>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</si>
  <si>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</si>
  <si>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</si>
  <si>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</si>
  <si>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</si>
  <si>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</si>
  <si>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</si>
  <si>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</si>
  <si>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</si>
  <si>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</si>
  <si>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</si>
  <si>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</si>
  <si>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</si>
  <si>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</si>
  <si>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</si>
  <si>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</si>
  <si>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</si>
  <si>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</si>
  <si>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</si>
  <si>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</si>
  <si>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</si>
  <si>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</si>
  <si>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</si>
  <si>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</si>
  <si>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</si>
  <si>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</si>
  <si>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</si>
  <si>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</si>
  <si>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</si>
  <si>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</si>
  <si>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</si>
  <si>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</si>
  <si>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</si>
  <si>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</si>
  <si>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</si>
  <si>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</si>
  <si>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</si>
  <si>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</si>
  <si>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</si>
  <si>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</si>
  <si>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</si>
  <si>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</si>
  <si>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</si>
  <si>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</si>
  <si>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</si>
  <si>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</si>
  <si>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</si>
  <si>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</si>
  <si>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</si>
  <si>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</si>
  <si>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</si>
  <si>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</si>
  <si>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</si>
  <si>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</si>
  <si>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</si>
  <si>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</si>
  <si>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</si>
  <si>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</si>
  <si>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</si>
  <si>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</si>
  <si>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</si>
  <si>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</si>
  <si>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</si>
  <si>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</si>
  <si>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</si>
  <si>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</si>
  <si>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</si>
  <si>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</si>
  <si>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</si>
  <si>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</si>
  <si>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</si>
  <si>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</si>
  <si>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</si>
  <si>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</si>
  <si>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</si>
  <si>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</si>
  <si>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</si>
  <si>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</si>
  <si>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</si>
  <si>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</si>
  <si>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</si>
  <si>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</si>
  <si>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</si>
  <si>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</si>
  <si>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</si>
  <si>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</si>
  <si>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</si>
  <si>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</si>
  <si>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</si>
  <si>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</si>
  <si>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</si>
  <si>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</si>
  <si>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</si>
  <si>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</si>
  <si>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</si>
  <si>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</si>
  <si>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</si>
  <si>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</si>
  <si>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</si>
  <si>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</si>
  <si>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</si>
  <si>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</si>
  <si>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</si>
  <si>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</si>
  <si>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</si>
  <si>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</si>
  <si>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</si>
  <si>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</si>
  <si>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</si>
  <si>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</si>
  <si>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</si>
  <si>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</si>
  <si>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</si>
  <si>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</si>
  <si>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</si>
  <si>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</si>
  <si>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</si>
  <si>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</si>
  <si>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</si>
  <si>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</si>
  <si>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</si>
  <si>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</si>
  <si>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</si>
  <si>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</si>
  <si>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</si>
  <si>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</si>
  <si>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</si>
  <si>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</si>
  <si>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</si>
  <si>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</si>
  <si>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</si>
  <si>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</si>
  <si>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</si>
  <si>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</si>
  <si>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</si>
  <si>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</si>
  <si>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</si>
  <si>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</si>
  <si>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</si>
  <si>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</si>
  <si>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</si>
  <si>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</si>
  <si>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</si>
  <si>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</si>
  <si>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</si>
  <si>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</si>
  <si>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</si>
  <si>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</si>
  <si>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</si>
  <si>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</si>
  <si>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</si>
  <si>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</si>
  <si>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</si>
  <si>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</si>
  <si>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</si>
  <si>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</si>
  <si>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</si>
  <si>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</si>
  <si>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</si>
  <si>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</si>
  <si>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</si>
  <si>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</si>
  <si>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</si>
  <si>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</si>
  <si>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</si>
  <si>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</si>
  <si>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</si>
  <si>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</si>
  <si>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</si>
  <si>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</si>
  <si>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</si>
  <si>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</si>
  <si>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</si>
  <si>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</si>
  <si>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</si>
  <si>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</si>
  <si>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</si>
  <si>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</si>
  <si>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</si>
  <si>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</si>
  <si>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</si>
  <si>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</si>
  <si>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</si>
  <si>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</si>
  <si>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</si>
  <si>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</si>
  <si>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</si>
  <si>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</si>
  <si>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</si>
  <si>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</si>
  <si>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</si>
  <si>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</si>
  <si>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</si>
  <si>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</si>
  <si>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</si>
  <si>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</si>
  <si>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</si>
  <si>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</si>
  <si>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</si>
  <si>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</si>
  <si>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</si>
  <si>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</si>
  <si>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</si>
  <si>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</si>
  <si>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</si>
  <si>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</si>
  <si>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</si>
  <si>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</si>
  <si>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</si>
  <si>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</si>
  <si>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</si>
  <si>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</si>
  <si>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</si>
  <si>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</si>
  <si>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</si>
  <si>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</si>
  <si>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</si>
  <si>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</si>
  <si>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</si>
  <si>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</si>
  <si>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</si>
  <si>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</si>
  <si>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</si>
  <si>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</si>
  <si>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</si>
  <si>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</si>
  <si>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</si>
  <si>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</si>
  <si>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</si>
  <si>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</si>
  <si>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</si>
  <si>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</si>
  <si>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</si>
  <si>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</si>
  <si>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</si>
  <si>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</si>
  <si>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</si>
  <si>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</si>
  <si>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</si>
  <si>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</si>
  <si>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</si>
  <si>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</si>
  <si>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</si>
  <si>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</si>
  <si>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</si>
  <si>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</si>
  <si>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</si>
  <si>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</si>
  <si>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</si>
  <si>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</si>
  <si>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</si>
  <si>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</si>
  <si>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</si>
  <si>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</si>
  <si>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</si>
  <si>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</si>
  <si>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</si>
  <si>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</si>
  <si>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</si>
  <si>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</si>
  <si>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</si>
  <si>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</si>
  <si>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</si>
  <si>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</si>
  <si>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</si>
  <si>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</si>
  <si>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</si>
  <si>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</si>
  <si>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</si>
  <si>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</si>
  <si>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</si>
  <si>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</si>
  <si>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</si>
  <si>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</si>
  <si>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</si>
  <si>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</si>
  <si>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</si>
  <si>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</si>
  <si>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</si>
  <si>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</si>
  <si>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</si>
  <si>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</si>
  <si>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</si>
  <si>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</si>
  <si>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</si>
  <si>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</si>
  <si>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</si>
  <si>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</si>
  <si>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</si>
  <si>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</si>
  <si>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</si>
  <si>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</si>
  <si>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</si>
  <si>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</si>
  <si>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</si>
  <si>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</si>
  <si>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</si>
  <si>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</si>
  <si>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</si>
  <si>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</si>
  <si>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</si>
  <si>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</si>
  <si>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</si>
  <si>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</si>
  <si>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</si>
  <si>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</si>
  <si>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</si>
  <si>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</si>
  <si>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</si>
  <si>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</si>
  <si>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</si>
  <si>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</si>
  <si>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</si>
  <si>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</si>
  <si>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</si>
  <si>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</si>
  <si>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</si>
  <si>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</si>
  <si>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</si>
  <si>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</si>
  <si>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</si>
  <si>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</si>
  <si>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</si>
  <si>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</si>
  <si>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</si>
  <si>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</si>
  <si>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</si>
  <si>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</si>
  <si>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</si>
  <si>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</si>
  <si>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</si>
  <si>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</si>
  <si>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</si>
  <si>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</si>
  <si>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</si>
  <si>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</si>
  <si>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</si>
  <si>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</si>
  <si>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</si>
  <si>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</si>
  <si>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</si>
  <si>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</si>
  <si>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</si>
  <si>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</si>
  <si>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</si>
  <si>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</si>
  <si>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</si>
  <si>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</si>
  <si>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</si>
  <si>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</si>
  <si>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</si>
  <si>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</si>
  <si>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</si>
  <si>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</si>
  <si>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</si>
  <si>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</si>
  <si>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</si>
  <si>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</si>
  <si>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</si>
  <si>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</si>
  <si>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</si>
  <si>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</si>
  <si>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</si>
  <si>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</si>
  <si>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</si>
  <si>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</si>
  <si>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</si>
  <si>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</si>
  <si>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</si>
  <si>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</si>
  <si>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</si>
  <si>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</si>
  <si>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</si>
  <si>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</si>
  <si>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</si>
  <si>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</si>
  <si>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</si>
  <si>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</si>
  <si>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</si>
  <si>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</si>
  <si>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</si>
  <si>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</si>
  <si>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</si>
  <si>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</si>
  <si>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</si>
  <si>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</si>
  <si>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</si>
  <si>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</si>
  <si>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</si>
  <si>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</si>
  <si>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</si>
  <si>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</si>
  <si>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</si>
  <si>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</si>
  <si>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</si>
  <si>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</si>
  <si>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</si>
  <si>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</si>
  <si>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</si>
  <si>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</si>
  <si>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</si>
  <si>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</si>
  <si>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</si>
  <si>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</si>
  <si>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</si>
  <si>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</si>
  <si>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</si>
  <si>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</si>
  <si>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</si>
  <si>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</si>
  <si>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</si>
  <si>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</si>
  <si>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</si>
  <si>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</si>
  <si>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</si>
  <si>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</si>
  <si>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</si>
  <si>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</si>
  <si>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</si>
  <si>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</si>
  <si>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</si>
  <si>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</si>
  <si>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</si>
  <si>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</si>
  <si>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</si>
  <si>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</si>
  <si>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</si>
  <si>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</si>
  <si>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</si>
  <si>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</si>
  <si>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</si>
  <si>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</si>
  <si>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</si>
  <si>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</si>
  <si>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</si>
  <si>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</si>
  <si>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</si>
  <si>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</si>
  <si>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</si>
  <si>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</si>
  <si>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</si>
  <si>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</si>
  <si>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</si>
  <si>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</si>
  <si>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</si>
  <si>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</si>
  <si>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</si>
  <si>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</si>
  <si>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</si>
  <si>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</si>
  <si>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</si>
  <si>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</si>
  <si>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</si>
  <si>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</si>
  <si>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</si>
  <si>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</si>
  <si>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</si>
  <si>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</si>
  <si>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</si>
  <si>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</si>
  <si>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</si>
  <si>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</si>
  <si>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</si>
  <si>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</si>
  <si>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</si>
  <si>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</si>
  <si>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</si>
  <si>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</si>
  <si>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</si>
  <si>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</si>
  <si>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</si>
  <si>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</si>
  <si>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</si>
  <si>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</si>
  <si>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</si>
  <si>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</si>
  <si>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</si>
  <si>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</si>
  <si>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</si>
  <si>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</si>
  <si>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</si>
  <si>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</si>
  <si>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</si>
  <si>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</si>
  <si>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</si>
  <si>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</si>
  <si>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</si>
  <si>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</si>
  <si>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</si>
  <si>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</si>
  <si>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</si>
  <si>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</si>
  <si>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</si>
  <si>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</si>
  <si>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</si>
  <si>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</si>
  <si>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</si>
  <si>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</si>
  <si>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</si>
  <si>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</si>
  <si>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</si>
  <si>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</si>
  <si>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</si>
  <si>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</si>
  <si>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</si>
  <si>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</si>
  <si>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</si>
  <si>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</si>
  <si>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</si>
  <si>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</si>
  <si>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</si>
  <si>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</si>
  <si>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</si>
  <si>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</si>
  <si>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</si>
  <si>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</si>
  <si>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</si>
  <si>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</si>
  <si>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</si>
  <si>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</si>
  <si>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</si>
  <si>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</si>
  <si>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</si>
  <si>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</si>
  <si>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</si>
  <si>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</si>
  <si>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</si>
  <si>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</si>
  <si>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</si>
  <si>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</si>
  <si>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</si>
  <si>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</si>
  <si>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</si>
  <si>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</si>
  <si>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</si>
  <si>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</si>
  <si>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</si>
  <si>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</si>
  <si>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</si>
  <si>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</si>
  <si>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</si>
  <si>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</si>
  <si>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</si>
  <si>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</si>
  <si>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</si>
  <si>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</si>
  <si>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</si>
  <si>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</si>
  <si>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</si>
  <si>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</si>
  <si>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</si>
  <si>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</si>
  <si>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</si>
  <si>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</si>
  <si>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</si>
  <si>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</si>
  <si>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</si>
  <si>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</si>
  <si>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</si>
  <si>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</si>
  <si>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</si>
  <si>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</si>
  <si>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</si>
  <si>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</si>
  <si>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</si>
  <si>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</si>
  <si>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</si>
  <si>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</si>
  <si>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</si>
  <si>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</si>
  <si>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</si>
  <si>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</si>
  <si>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</si>
  <si>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</si>
  <si>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</si>
  <si>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</si>
  <si>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</si>
  <si>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</si>
  <si>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</si>
  <si>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</si>
  <si>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</si>
  <si>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</si>
  <si>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</si>
  <si>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</si>
  <si>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</si>
  <si>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</si>
  <si>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</si>
  <si>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</si>
  <si>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</si>
  <si>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</si>
  <si>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</si>
  <si>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</si>
  <si>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</si>
  <si>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</si>
  <si>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</si>
  <si>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</si>
  <si>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</si>
  <si>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</si>
  <si>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</si>
  <si>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</si>
  <si>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</si>
  <si>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</si>
  <si>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</si>
  <si>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</si>
  <si>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</si>
  <si>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</si>
  <si>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</si>
  <si>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</si>
  <si>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</si>
  <si>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</si>
  <si>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</si>
  <si>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</si>
  <si>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</si>
  <si>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</si>
  <si>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</si>
  <si>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</si>
  <si>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</si>
  <si>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</si>
  <si>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</si>
  <si>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</si>
  <si>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</si>
  <si>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</si>
  <si>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</si>
  <si>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</si>
  <si>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</si>
  <si>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</si>
  <si>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</si>
  <si>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</si>
  <si>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</si>
  <si>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</si>
  <si>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</si>
  <si>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</si>
  <si>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</si>
  <si>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</si>
  <si>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</si>
  <si>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</si>
  <si>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</si>
  <si>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</si>
  <si>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</si>
  <si>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</si>
  <si>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</si>
  <si>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</si>
  <si>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</si>
  <si>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</si>
  <si>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</si>
  <si>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</si>
  <si>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</si>
  <si>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</si>
  <si>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</si>
  <si>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</si>
  <si>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</si>
  <si>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</si>
  <si>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</si>
  <si>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</si>
  <si>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</si>
  <si>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</si>
  <si>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</si>
  <si>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</si>
  <si>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</si>
  <si>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</si>
  <si>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</si>
  <si>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</si>
  <si>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</si>
  <si>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</si>
  <si>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</si>
  <si>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</si>
  <si>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</si>
  <si>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</si>
  <si>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</si>
  <si>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</si>
  <si>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</si>
  <si>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</si>
  <si>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</si>
  <si>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</si>
  <si>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</si>
  <si>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</si>
  <si>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</si>
  <si>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</si>
  <si>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</si>
  <si>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</si>
  <si>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</si>
  <si>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</si>
  <si>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</si>
  <si>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</si>
  <si>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</si>
  <si>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</si>
  <si>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</si>
  <si>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</si>
  <si>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</si>
  <si>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</si>
  <si>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</si>
  <si>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</si>
  <si>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</si>
  <si>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</si>
  <si>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</si>
  <si>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</si>
  <si>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</si>
  <si>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</si>
  <si>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</si>
  <si>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</si>
  <si>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</si>
  <si>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</si>
  <si>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</si>
  <si>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</si>
  <si>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</si>
  <si>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</si>
  <si>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</si>
  <si>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</si>
  <si>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</si>
  <si>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</si>
  <si>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</si>
  <si>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</si>
  <si>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</si>
  <si>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</si>
  <si>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</si>
  <si>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</si>
  <si>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</si>
  <si>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</si>
  <si>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</si>
  <si>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</si>
  <si>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</si>
  <si>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</si>
  <si>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</si>
  <si>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</si>
  <si>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</si>
  <si>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</si>
  <si>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</si>
  <si>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</si>
  <si>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</si>
  <si>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</si>
  <si>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</si>
  <si>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</si>
  <si>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</si>
  <si>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</si>
  <si>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</si>
  <si>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</si>
  <si>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</si>
  <si>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</si>
  <si>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</si>
  <si>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</si>
  <si>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</si>
  <si>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</si>
  <si>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</si>
  <si>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</si>
  <si>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</si>
  <si>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</si>
  <si>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</si>
  <si>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</si>
  <si>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</si>
  <si>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</si>
  <si>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</si>
  <si>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</si>
  <si>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</si>
  <si>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</si>
  <si>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</si>
  <si>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</si>
  <si>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</si>
  <si>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</si>
  <si>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</si>
  <si>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</si>
  <si>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</si>
  <si>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</si>
  <si>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</si>
  <si>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</si>
  <si>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</si>
  <si>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</si>
  <si>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</si>
  <si>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</si>
  <si>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</si>
  <si>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</si>
  <si>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</si>
  <si>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</si>
  <si>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</si>
  <si>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</si>
  <si>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</si>
  <si>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</si>
  <si>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</si>
  <si>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</si>
  <si>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</si>
  <si>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</si>
  <si>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</si>
  <si>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</si>
  <si>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</si>
  <si>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</si>
  <si>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</si>
  <si>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</si>
  <si>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</si>
  <si>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</si>
  <si>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</si>
  <si>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</si>
  <si>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</si>
  <si>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</si>
  <si>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</si>
  <si>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</si>
  <si>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</si>
  <si>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</si>
  <si>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</si>
  <si>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</si>
  <si>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</si>
  <si>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</si>
  <si>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</si>
  <si>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</si>
  <si>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</si>
  <si>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</si>
  <si>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</si>
  <si>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</si>
  <si>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</si>
  <si>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</si>
  <si>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</si>
  <si>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</si>
  <si>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</si>
  <si>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</si>
  <si>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</si>
  <si>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</si>
  <si>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</si>
  <si>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</si>
  <si>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</si>
  <si>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</si>
  <si>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</si>
  <si>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</si>
  <si>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</si>
  <si>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</si>
  <si>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</si>
  <si>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</si>
  <si>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</si>
  <si>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</si>
  <si>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</si>
  <si>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</si>
  <si>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</si>
  <si>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</si>
  <si>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</si>
  <si>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</si>
  <si>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</si>
  <si>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</si>
  <si>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</si>
  <si>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</si>
  <si>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</si>
  <si>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</si>
  <si>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</si>
  <si>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</si>
  <si>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</si>
  <si>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</si>
  <si>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</si>
  <si>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</si>
  <si>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</si>
  <si>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</si>
  <si>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</si>
  <si>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</si>
  <si>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</si>
  <si>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</si>
  <si>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</si>
  <si>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</si>
  <si>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</si>
  <si>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</si>
  <si>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</si>
  <si>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</si>
  <si>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</si>
  <si>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</si>
  <si>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</si>
  <si>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</si>
  <si>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</si>
  <si>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</si>
  <si>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</si>
  <si>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</si>
  <si>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</si>
  <si>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</si>
  <si>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</si>
  <si>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</si>
  <si>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</si>
  <si>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</si>
  <si>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</si>
  <si>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</si>
  <si>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</si>
  <si>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</si>
  <si>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</si>
  <si>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</si>
  <si>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</si>
  <si>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</si>
  <si>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</si>
  <si>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</si>
  <si>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</si>
  <si>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</si>
  <si>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</si>
  <si>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</si>
  <si>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</si>
  <si>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</si>
  <si>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</si>
  <si>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</si>
  <si>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</si>
  <si>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</si>
  <si>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</si>
  <si>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</si>
  <si>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</si>
  <si>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</si>
  <si>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</si>
  <si>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</si>
  <si>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</si>
  <si>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</si>
  <si>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</si>
  <si>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</si>
  <si>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</si>
  <si>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</si>
  <si>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</si>
  <si>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</si>
  <si>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</si>
  <si>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</si>
  <si>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</si>
  <si>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</si>
  <si>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</si>
  <si>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</si>
  <si>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</si>
  <si>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</si>
  <si>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</si>
  <si>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</si>
  <si>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</si>
  <si>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</si>
  <si>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</si>
  <si>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</si>
  <si>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</si>
  <si>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</si>
  <si>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</si>
  <si>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</si>
  <si>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</si>
  <si>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</si>
  <si>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</si>
  <si>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</si>
  <si>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</si>
  <si>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</si>
  <si>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</si>
  <si>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</si>
  <si>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</si>
  <si>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</si>
  <si>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</si>
  <si>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</si>
  <si>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</si>
  <si>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</si>
  <si>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</si>
  <si>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</si>
  <si>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</si>
  <si>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</si>
  <si>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</si>
  <si>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</si>
  <si>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</si>
  <si>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</si>
  <si>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</si>
  <si>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</si>
  <si>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</si>
  <si>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</si>
  <si>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</si>
  <si>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</si>
  <si>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</si>
  <si>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</si>
  <si>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</si>
  <si>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</si>
  <si>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</si>
  <si>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</si>
  <si>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</si>
  <si>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</si>
  <si>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</si>
  <si>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</si>
  <si>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</si>
  <si>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</si>
  <si>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</si>
  <si>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</si>
  <si>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</si>
  <si>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</si>
  <si>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</si>
  <si>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</si>
  <si>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</si>
  <si>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</si>
  <si>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</si>
  <si>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</si>
  <si>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</si>
  <si>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</si>
  <si>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</si>
  <si>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</si>
  <si>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</si>
  <si>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</si>
  <si>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</si>
  <si>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</si>
  <si>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</si>
  <si>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</si>
  <si>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</si>
  <si>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</si>
  <si>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</si>
  <si>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</si>
  <si>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</si>
  <si>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</si>
  <si>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</si>
  <si>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</si>
  <si>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</si>
  <si>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</si>
  <si>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</si>
  <si>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</si>
  <si>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</si>
  <si>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</si>
  <si>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</si>
  <si>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</si>
  <si>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</si>
  <si>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</si>
  <si>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</si>
  <si>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</si>
  <si>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</si>
  <si>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</si>
  <si>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</si>
  <si>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</si>
  <si>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</si>
  <si>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</si>
  <si>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</si>
  <si>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</si>
  <si>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</si>
  <si>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</si>
  <si>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</si>
  <si>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</si>
  <si>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</si>
  <si>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</si>
  <si>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</si>
  <si>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</si>
  <si>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</si>
  <si>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</si>
  <si>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</si>
  <si>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</si>
  <si>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</si>
  <si>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</si>
  <si>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</si>
  <si>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</si>
  <si>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</si>
  <si>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</si>
  <si>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</si>
  <si>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</si>
  <si>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</si>
  <si>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</si>
  <si>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</si>
  <si>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</si>
  <si>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</si>
  <si>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</si>
  <si>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</si>
  <si>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</si>
  <si>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</si>
  <si>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</si>
  <si>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</si>
  <si>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</si>
  <si>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</si>
  <si>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</si>
  <si>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</si>
  <si>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</si>
  <si>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</si>
  <si>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</si>
  <si>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</si>
  <si>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</si>
  <si>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</si>
  <si>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</si>
  <si>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</si>
  <si>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</si>
  <si>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</si>
  <si>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</si>
  <si>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</si>
  <si>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</si>
  <si>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</si>
  <si>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</si>
  <si>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</si>
  <si>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</si>
  <si>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</si>
  <si>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</si>
  <si>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</si>
  <si>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</si>
  <si>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</si>
  <si>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</si>
  <si>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</si>
  <si>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</si>
  <si>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</si>
  <si>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</si>
  <si>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</si>
  <si>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</si>
  <si>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</si>
  <si>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</si>
  <si>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</si>
  <si>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</si>
  <si>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</si>
  <si>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</si>
  <si>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</si>
  <si>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</si>
  <si>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</si>
  <si>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</si>
  <si>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</si>
  <si>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</si>
  <si>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</si>
  <si>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</si>
  <si>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</si>
  <si>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</si>
  <si>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</si>
  <si>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</si>
  <si>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</si>
  <si>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</si>
  <si>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</si>
  <si>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</si>
  <si>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</si>
  <si>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</si>
  <si>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</si>
  <si>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</si>
  <si>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</si>
  <si>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</si>
  <si>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</si>
  <si>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</si>
  <si>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</si>
  <si>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</si>
  <si>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</si>
  <si>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</si>
  <si>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</si>
  <si>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</si>
  <si>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</si>
  <si>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</si>
  <si>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</si>
  <si>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</si>
  <si>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</si>
  <si>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</si>
  <si>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</si>
  <si>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</si>
  <si>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</si>
  <si>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</si>
  <si>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</si>
  <si>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</si>
  <si>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</si>
  <si>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</si>
  <si>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</si>
  <si>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</si>
  <si>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</si>
  <si>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</si>
  <si>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</si>
  <si>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</si>
  <si>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</si>
  <si>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</si>
  <si>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</si>
  <si>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</si>
  <si>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</si>
  <si>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</si>
  <si>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</si>
  <si>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</si>
  <si>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</si>
  <si>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</si>
  <si>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</si>
  <si>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</si>
  <si>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</si>
  <si>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</si>
  <si>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</si>
  <si>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</si>
  <si>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</si>
  <si>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</si>
  <si>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</si>
  <si>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</si>
  <si>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</si>
  <si>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</si>
  <si>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</si>
  <si>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</si>
  <si>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</si>
  <si>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</si>
  <si>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</si>
  <si>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</si>
  <si>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</si>
  <si>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</si>
  <si>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</si>
  <si>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</si>
  <si>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</si>
  <si>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</si>
  <si>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</si>
  <si>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</si>
  <si>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</si>
  <si>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</si>
  <si>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</si>
  <si>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</si>
  <si>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</si>
  <si>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</si>
  <si>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</si>
  <si>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</si>
  <si>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</si>
  <si>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</si>
  <si>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</si>
  <si>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</si>
  <si>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</si>
  <si>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</si>
  <si>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</si>
  <si>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</si>
  <si>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</si>
  <si>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</si>
  <si>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</si>
  <si>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</si>
  <si>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</si>
  <si>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</si>
  <si>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</si>
  <si>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</si>
  <si>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</si>
  <si>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</si>
  <si>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</si>
  <si>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</si>
  <si>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</si>
  <si>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</si>
  <si>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</si>
  <si>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</si>
  <si>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</si>
  <si>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</si>
  <si>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</si>
  <si>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</si>
  <si>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</si>
  <si>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</si>
  <si>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</si>
  <si>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</si>
  <si>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</si>
  <si>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</si>
  <si>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</si>
  <si>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</si>
  <si>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</si>
  <si>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</si>
  <si>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</si>
  <si>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</si>
  <si>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</si>
  <si>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</si>
  <si>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</si>
  <si>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</si>
  <si>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</si>
  <si>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</si>
  <si>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</si>
  <si>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</si>
  <si>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</si>
  <si>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</si>
  <si>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</si>
  <si>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</si>
  <si>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</si>
  <si>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</si>
  <si>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</si>
  <si>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</si>
  <si>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</si>
  <si>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</si>
  <si>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</si>
  <si>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</si>
  <si>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</si>
  <si>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</si>
  <si>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</si>
  <si>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</si>
  <si>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</si>
  <si>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</si>
  <si>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</si>
  <si>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</si>
  <si>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</si>
  <si>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</si>
  <si>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</si>
  <si>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</si>
  <si>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</si>
  <si>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</si>
  <si>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</si>
  <si>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</si>
  <si>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</si>
  <si>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</si>
  <si>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</si>
  <si>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</si>
  <si>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</si>
  <si>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</si>
  <si>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</si>
  <si>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</si>
  <si>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</si>
  <si>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</si>
  <si>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</si>
  <si>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</si>
  <si>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</si>
  <si>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</si>
  <si>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</si>
  <si>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</si>
  <si>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</si>
  <si>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</si>
  <si>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</si>
  <si>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</si>
  <si>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</si>
  <si>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</si>
  <si>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</si>
  <si>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</si>
  <si>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</si>
  <si>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</si>
  <si>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</si>
  <si>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</si>
  <si>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</si>
  <si>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</si>
  <si>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</si>
  <si>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</si>
  <si>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</si>
  <si>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</si>
  <si>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</si>
  <si>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</si>
  <si>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</si>
  <si>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</si>
  <si>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</si>
  <si>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</si>
  <si>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</si>
  <si>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</si>
  <si>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</si>
  <si>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</si>
  <si>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</si>
  <si>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</si>
  <si>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</si>
  <si>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</si>
  <si>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</si>
  <si>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</si>
  <si>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</si>
  <si>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</si>
  <si>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</si>
  <si>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</si>
  <si>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</si>
  <si>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</si>
  <si>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</si>
  <si>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</si>
  <si>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</si>
  <si>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</si>
  <si>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</si>
  <si>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</si>
  <si>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</si>
  <si>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</si>
  <si>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</si>
  <si>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</si>
  <si>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</si>
  <si>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</si>
  <si>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</si>
  <si>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</si>
  <si>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</si>
  <si>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</si>
  <si>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</si>
  <si>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</si>
  <si>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</si>
  <si>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</si>
  <si>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</si>
  <si>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</si>
  <si>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</si>
  <si>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</si>
  <si>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</si>
  <si>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</si>
  <si>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</si>
  <si>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</si>
  <si>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</si>
  <si>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</si>
  <si>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</si>
  <si>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</si>
  <si>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</si>
  <si>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</si>
  <si>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</si>
  <si>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</si>
  <si>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</si>
  <si>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</si>
  <si>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</si>
  <si>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</si>
  <si>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</si>
  <si>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</si>
  <si>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</si>
  <si>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</si>
  <si>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</si>
  <si>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</si>
  <si>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</si>
  <si>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</si>
  <si>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</si>
  <si>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</si>
  <si>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</si>
  <si>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</si>
  <si>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</si>
  <si>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</si>
  <si>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</si>
  <si>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</si>
  <si>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</si>
  <si>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</si>
  <si>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</si>
  <si>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</si>
  <si>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</si>
  <si>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</si>
  <si>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</si>
  <si>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</si>
  <si>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</si>
  <si>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</si>
  <si>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</si>
  <si>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</si>
  <si>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</si>
  <si>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</si>
  <si>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</si>
  <si>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</si>
  <si>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</si>
  <si>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</si>
  <si>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</si>
  <si>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</si>
  <si>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</si>
  <si>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</si>
  <si>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</si>
  <si>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</si>
  <si>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</si>
  <si>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</si>
  <si>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</si>
  <si>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</si>
  <si>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</si>
  <si>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</si>
  <si>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</si>
  <si>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</si>
  <si>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</si>
  <si>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</si>
  <si>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</si>
  <si>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</si>
  <si>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</si>
  <si>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</si>
  <si>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</si>
  <si>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</si>
  <si>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</si>
  <si>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</si>
  <si>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</si>
  <si>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</si>
  <si>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</si>
  <si>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</si>
  <si>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</si>
  <si>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</si>
  <si>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</si>
  <si>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</si>
  <si>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</si>
  <si>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</si>
  <si>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</si>
  <si>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</si>
  <si>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</si>
  <si>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</si>
  <si>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</si>
  <si>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</si>
  <si>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</si>
  <si>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</si>
  <si>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</si>
  <si>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</si>
  <si>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</si>
  <si>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</si>
  <si>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</si>
  <si>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</si>
  <si>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</si>
  <si>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</si>
  <si>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</si>
  <si>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</si>
  <si>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</si>
  <si>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</si>
  <si>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</si>
  <si>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</si>
  <si>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</si>
  <si>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</si>
  <si>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</si>
  <si>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</si>
  <si>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</si>
  <si>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</si>
  <si>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</si>
  <si>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</si>
  <si>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</si>
  <si>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</si>
  <si>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</si>
  <si>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</si>
  <si>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</si>
  <si>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</si>
  <si>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</si>
  <si>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</si>
  <si>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</si>
  <si>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</si>
  <si>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</si>
  <si>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</si>
  <si>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</si>
  <si>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</si>
  <si>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</si>
  <si>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</si>
  <si>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</si>
  <si>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</si>
  <si>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</si>
  <si>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</si>
  <si>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</si>
  <si>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</si>
  <si>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</si>
  <si>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</si>
  <si>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</si>
  <si>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</si>
  <si>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</si>
  <si>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</si>
  <si>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</si>
  <si>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</si>
  <si>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</si>
  <si>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</si>
  <si>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</si>
  <si>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</si>
  <si>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</si>
  <si>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</si>
  <si>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</si>
  <si>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</si>
  <si>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</si>
  <si>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</si>
  <si>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</si>
  <si>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</si>
  <si>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</si>
  <si>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</si>
  <si>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</si>
  <si>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</si>
  <si>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</si>
  <si>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</si>
  <si>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</si>
  <si>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</si>
  <si>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</si>
  <si>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</si>
  <si>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</si>
  <si>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</si>
  <si>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</si>
  <si>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</si>
  <si>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</si>
  <si>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</si>
  <si>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</si>
  <si>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</si>
  <si>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</si>
  <si>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</si>
  <si>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</si>
  <si>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</si>
  <si>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</si>
  <si>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</si>
  <si>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</si>
  <si>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</si>
  <si>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</si>
  <si>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</si>
  <si>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</si>
  <si>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</si>
  <si>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</si>
  <si>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</si>
  <si>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</si>
  <si>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</si>
  <si>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</si>
  <si>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</si>
  <si>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</si>
  <si>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</si>
  <si>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</si>
  <si>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</si>
  <si>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</si>
  <si>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</si>
  <si>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</si>
  <si>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</si>
  <si>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</si>
  <si>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</si>
  <si>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</si>
  <si>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</si>
  <si>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</si>
  <si>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</si>
  <si>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</si>
  <si>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</si>
  <si>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</si>
  <si>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</si>
  <si>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</si>
  <si>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</si>
  <si>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</si>
  <si>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</si>
  <si>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</si>
  <si>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</si>
  <si>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</si>
  <si>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</si>
  <si>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</si>
  <si>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</si>
  <si>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</si>
  <si>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</si>
  <si>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</si>
  <si>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</si>
  <si>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</si>
  <si>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</si>
  <si>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</si>
  <si>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</si>
  <si>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</si>
  <si>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</si>
  <si>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</si>
  <si>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</si>
  <si>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</si>
  <si>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</si>
  <si>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</si>
  <si>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</si>
  <si>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</si>
  <si>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</si>
  <si>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</si>
  <si>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</si>
  <si>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</si>
  <si>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</si>
  <si>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</si>
  <si>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</si>
  <si>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</si>
  <si>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</si>
  <si>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</si>
  <si>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</si>
  <si>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</si>
  <si>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</si>
  <si>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</si>
  <si>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</si>
  <si>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</si>
  <si>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</si>
  <si>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</si>
  <si>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</si>
  <si>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</si>
  <si>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</si>
  <si>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</si>
  <si>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</si>
  <si>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</si>
  <si>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</si>
  <si>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</si>
  <si>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</si>
  <si>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</si>
  <si>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</si>
  <si>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</si>
  <si>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</si>
  <si>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</si>
  <si>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</si>
  <si>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</si>
  <si>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</si>
  <si>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</si>
  <si>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</si>
  <si>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</si>
  <si>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</si>
  <si>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</si>
  <si>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</si>
  <si>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</si>
  <si>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</si>
  <si>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</si>
  <si>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</si>
  <si>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</si>
  <si>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</si>
  <si>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</si>
  <si>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</si>
  <si>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</si>
  <si>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</si>
  <si>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</si>
  <si>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</si>
  <si>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</si>
  <si>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</si>
  <si>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</si>
  <si>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</si>
  <si>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</si>
  <si>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</si>
  <si>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</si>
  <si>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</si>
  <si>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</si>
  <si>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</si>
  <si>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</si>
  <si>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</si>
  <si>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</si>
  <si>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</si>
  <si>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</si>
  <si>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</si>
  <si>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</si>
  <si>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</si>
  <si>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</si>
  <si>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</si>
  <si>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</si>
  <si>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</si>
  <si>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</si>
  <si>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</si>
  <si>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</si>
  <si>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</si>
  <si>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</si>
  <si>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</si>
  <si>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</si>
  <si>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</si>
  <si>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</si>
  <si>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</si>
  <si>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</si>
  <si>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</si>
  <si>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</si>
  <si>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</si>
  <si>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</si>
  <si>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</si>
  <si>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</si>
  <si>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</si>
  <si>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</si>
  <si>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</si>
  <si>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</si>
  <si>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</si>
  <si>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</si>
  <si>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</si>
  <si>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</si>
  <si>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</si>
  <si>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</si>
  <si>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</si>
  <si>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</si>
  <si>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</si>
  <si>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</si>
  <si>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</si>
  <si>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</si>
  <si>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</si>
  <si>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</si>
  <si>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</si>
  <si>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</si>
  <si>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</si>
  <si>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</si>
  <si>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</si>
  <si>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</si>
  <si>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</si>
  <si>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</si>
  <si>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</si>
  <si>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</si>
  <si>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</si>
  <si>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</si>
  <si>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</si>
  <si>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</si>
  <si>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</si>
  <si>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</si>
  <si>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</si>
  <si>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</si>
  <si>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</si>
  <si>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</si>
  <si>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</si>
  <si>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</si>
  <si>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</si>
  <si>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</si>
  <si>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</si>
  <si>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</si>
  <si>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</si>
  <si>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</si>
  <si>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</si>
  <si>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</si>
  <si>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</si>
  <si>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</si>
  <si>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</si>
  <si>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</si>
  <si>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</si>
  <si>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</si>
  <si>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</si>
  <si>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</si>
  <si>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</si>
  <si>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</si>
  <si>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</si>
  <si>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</si>
  <si>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</si>
  <si>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</si>
  <si>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</si>
  <si>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</si>
  <si>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</si>
  <si>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</si>
  <si>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</si>
  <si>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</si>
  <si>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</si>
  <si>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</si>
  <si>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</si>
  <si>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</si>
  <si>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</si>
  <si>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</si>
  <si>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</si>
  <si>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</si>
  <si>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</si>
  <si>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</si>
  <si>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</si>
  <si>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</si>
  <si>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</si>
  <si>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</si>
  <si>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</si>
  <si>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</si>
  <si>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</si>
  <si>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</si>
  <si>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</si>
  <si>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</si>
  <si>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</si>
  <si>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</si>
  <si>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</si>
  <si>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</si>
  <si>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</si>
  <si>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</si>
  <si>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</si>
  <si>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</si>
  <si>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</si>
  <si>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</si>
  <si>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</si>
  <si>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</si>
  <si>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</si>
  <si>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</si>
  <si>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</si>
  <si>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</si>
  <si>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</si>
  <si>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</si>
  <si>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</si>
  <si>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</si>
  <si>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</si>
  <si>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</si>
  <si>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</si>
  <si>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</si>
  <si>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</si>
  <si>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</si>
  <si>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</si>
  <si>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</si>
  <si>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</si>
  <si>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</si>
  <si>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</si>
  <si>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</si>
  <si>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</si>
  <si>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</si>
  <si>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</si>
  <si>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</si>
  <si>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</si>
  <si>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</si>
  <si>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</si>
  <si>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</si>
  <si>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</si>
  <si>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</si>
  <si>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</si>
  <si>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</si>
  <si>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</si>
  <si>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</si>
  <si>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</si>
  <si>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</si>
  <si>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</si>
  <si>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</si>
  <si>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</si>
  <si>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</si>
  <si>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</si>
  <si>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</si>
  <si>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</si>
  <si>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</si>
  <si>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</si>
  <si>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</si>
  <si>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</si>
  <si>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</si>
  <si>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</si>
  <si>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</si>
  <si>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</si>
  <si>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</si>
  <si>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</si>
  <si>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</si>
  <si>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</si>
  <si>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</si>
  <si>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</si>
  <si>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</si>
  <si>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</si>
  <si>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</si>
  <si>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</si>
  <si>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</si>
  <si>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</si>
  <si>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</si>
  <si>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</si>
  <si>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</si>
  <si>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</si>
  <si>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</si>
  <si>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</si>
  <si>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</si>
  <si>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</si>
  <si>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</si>
  <si>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</si>
  <si>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</si>
  <si>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</si>
  <si>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</si>
  <si>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</si>
  <si>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</si>
  <si>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</si>
  <si>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</si>
  <si>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</si>
  <si>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</si>
  <si>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</si>
  <si>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</si>
  <si>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</si>
  <si>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</si>
  <si>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</si>
  <si>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</si>
  <si>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</si>
  <si>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</si>
  <si>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</si>
  <si>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</si>
  <si>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</si>
  <si>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</si>
  <si>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</si>
  <si>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</si>
  <si>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</si>
  <si>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</si>
  <si>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</si>
  <si>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</si>
  <si>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</si>
  <si>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</si>
  <si>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</si>
  <si>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</si>
  <si>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</si>
  <si>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</si>
  <si>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</si>
  <si>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</si>
  <si>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</si>
  <si>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</si>
  <si>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</si>
  <si>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</si>
  <si>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</si>
  <si>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</si>
  <si>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</si>
  <si>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</si>
  <si>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</si>
  <si>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</si>
  <si>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</si>
  <si>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</si>
  <si>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</si>
  <si>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</si>
  <si>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</si>
  <si>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</si>
  <si>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</si>
  <si>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</si>
  <si>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</si>
  <si>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</si>
  <si>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</si>
  <si>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</si>
  <si>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</si>
  <si>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</si>
  <si>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</si>
  <si>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</si>
  <si>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</si>
  <si>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</si>
  <si>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</si>
  <si>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</si>
  <si>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</si>
  <si>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</si>
  <si>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</si>
  <si>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</si>
  <si>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</si>
  <si>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</si>
  <si>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</si>
  <si>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</si>
  <si>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</si>
  <si>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</si>
  <si>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</si>
  <si>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</si>
  <si>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</si>
  <si>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</si>
  <si>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</si>
  <si>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</si>
  <si>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</si>
  <si>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</si>
  <si>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</si>
  <si>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</si>
  <si>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</si>
  <si>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</si>
  <si>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</si>
  <si>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</si>
  <si>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</si>
  <si>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</si>
  <si>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</si>
  <si>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</si>
  <si>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</si>
  <si>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</si>
  <si>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</si>
  <si>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</si>
  <si>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</si>
  <si>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</si>
  <si>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</si>
  <si>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</si>
  <si>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</si>
  <si>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</si>
  <si>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</si>
  <si>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</si>
  <si>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</si>
  <si>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</si>
  <si>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</si>
  <si>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</si>
  <si>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</si>
  <si>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</si>
  <si>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</si>
  <si>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</si>
  <si>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</si>
  <si>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</si>
  <si>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</si>
  <si>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</si>
  <si>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</si>
  <si>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</si>
  <si>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</si>
  <si>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</si>
  <si>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</si>
  <si>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</si>
  <si>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</si>
  <si>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</si>
  <si>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</si>
  <si>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</si>
  <si>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</si>
  <si>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</si>
  <si>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</si>
  <si>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</si>
  <si>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</si>
  <si>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</si>
  <si>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</si>
  <si>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</si>
  <si>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</si>
  <si>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</si>
  <si>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</si>
  <si>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</si>
  <si>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</si>
  <si>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</si>
  <si>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</si>
  <si>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</si>
  <si>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</si>
  <si>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</si>
  <si>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</si>
  <si>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</si>
  <si>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</si>
  <si>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</si>
  <si>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</si>
  <si>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</si>
  <si>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</si>
  <si>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</si>
  <si>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</si>
  <si>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</si>
  <si>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</si>
  <si>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</si>
  <si>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</si>
  <si>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</si>
  <si>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</si>
  <si>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</si>
  <si>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</si>
  <si>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</si>
  <si>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</si>
  <si>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</si>
  <si>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</si>
  <si>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</si>
  <si>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</si>
  <si>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</si>
  <si>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</si>
  <si>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</si>
  <si>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</si>
  <si>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</si>
  <si>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</si>
  <si>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</si>
  <si>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</si>
  <si>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</si>
  <si>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</si>
  <si>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</si>
  <si>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</si>
  <si>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</si>
  <si>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</si>
  <si>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</si>
  <si>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</si>
  <si>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</si>
  <si>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</si>
  <si>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</si>
  <si>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</si>
  <si>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</si>
  <si>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</si>
  <si>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</si>
  <si>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</si>
  <si>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</si>
  <si>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</si>
  <si>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</si>
  <si>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</si>
  <si>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</si>
  <si>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</si>
  <si>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</si>
  <si>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</si>
  <si>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</si>
  <si>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</si>
  <si>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</si>
  <si>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</si>
  <si>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</si>
  <si>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</si>
  <si>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</si>
  <si>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</si>
  <si>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</si>
  <si>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</si>
  <si>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</si>
  <si>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</si>
  <si>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</si>
  <si>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</si>
  <si>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</si>
  <si>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</si>
  <si>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</si>
  <si>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</si>
  <si>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</si>
  <si>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</si>
  <si>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</si>
  <si>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</si>
  <si>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</si>
  <si>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</si>
  <si>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</si>
  <si>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</si>
  <si>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</si>
  <si>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</si>
  <si>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</si>
  <si>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</si>
  <si>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</si>
  <si>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</si>
  <si>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</si>
  <si>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</si>
  <si>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</si>
  <si>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</si>
  <si>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</si>
  <si>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</si>
  <si>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</si>
  <si>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</si>
  <si>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</si>
  <si>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</si>
  <si>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</si>
  <si>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</si>
  <si>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</si>
  <si>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</si>
  <si>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</si>
  <si>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</si>
  <si>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</si>
  <si>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</si>
  <si>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</si>
  <si>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</si>
  <si>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</si>
  <si>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</si>
  <si>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</si>
  <si>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</si>
  <si>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</si>
  <si>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</si>
  <si>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</si>
  <si>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</si>
  <si>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</si>
  <si>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</si>
  <si>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</si>
  <si>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</si>
  <si>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</si>
  <si>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</si>
  <si>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</si>
  <si>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</si>
  <si>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</si>
  <si>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</si>
  <si>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</si>
  <si>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</si>
  <si>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</si>
  <si>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</si>
  <si>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</si>
  <si>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</si>
  <si>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</si>
  <si>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</si>
  <si>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</si>
  <si>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</si>
  <si>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</si>
  <si>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</si>
  <si>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</si>
  <si>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</si>
  <si>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</si>
  <si>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</si>
  <si>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</si>
  <si>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</si>
  <si>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</si>
  <si>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</si>
  <si>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</si>
  <si>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</si>
  <si>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</si>
  <si>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</si>
  <si>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</si>
  <si>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</si>
  <si>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</si>
  <si>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</si>
  <si>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</si>
  <si>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</si>
  <si>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</si>
  <si>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</si>
  <si>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</si>
  <si>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</si>
  <si>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</si>
  <si>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</si>
  <si>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</si>
  <si>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</si>
  <si>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</si>
  <si>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</si>
  <si>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</si>
  <si>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</si>
  <si>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</si>
  <si>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</si>
  <si>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</si>
  <si>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</si>
  <si>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</si>
  <si>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</si>
  <si>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</si>
  <si>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</si>
  <si>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</si>
  <si>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</si>
  <si>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</si>
  <si>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</si>
  <si>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</si>
  <si>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</si>
  <si>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</si>
  <si>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</si>
  <si>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</si>
  <si>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</si>
  <si>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</si>
  <si>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</si>
  <si>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</si>
  <si>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</si>
  <si>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</si>
  <si>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</si>
  <si>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</si>
  <si>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</si>
  <si>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</si>
  <si>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</si>
  <si>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</si>
  <si>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</si>
  <si>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</si>
  <si>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</si>
  <si>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</si>
  <si>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</si>
  <si>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</si>
  <si>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</si>
  <si>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</si>
  <si>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</si>
  <si>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</si>
  <si>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</si>
  <si>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</si>
  <si>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</si>
  <si>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</si>
  <si>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</si>
  <si>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</si>
  <si>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</si>
  <si>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</si>
  <si>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</si>
  <si>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</si>
  <si>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</si>
  <si>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</si>
  <si>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</si>
  <si>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</si>
  <si>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</si>
  <si>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</si>
  <si>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</si>
  <si>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</si>
  <si>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</si>
  <si>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</si>
  <si>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</si>
  <si>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</si>
  <si>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</si>
  <si>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</si>
  <si>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</si>
  <si>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</si>
  <si>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</si>
  <si>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</si>
  <si>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</si>
  <si>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</si>
  <si>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</si>
  <si>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</si>
  <si>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</si>
  <si>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</si>
  <si>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</si>
  <si>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</si>
  <si>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</si>
  <si>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</si>
  <si>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</si>
  <si>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</si>
  <si>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</si>
  <si>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</si>
  <si>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</si>
  <si>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</si>
  <si>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</si>
  <si>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</si>
  <si>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</si>
  <si>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</si>
  <si>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</si>
  <si>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</si>
  <si>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</si>
  <si>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</si>
  <si>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</si>
  <si>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</si>
  <si>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</si>
  <si>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</si>
  <si>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</si>
  <si>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</si>
  <si>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</si>
  <si>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</si>
  <si>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</si>
  <si>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</si>
  <si>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</si>
  <si>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</si>
  <si>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</si>
  <si>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</si>
  <si>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</si>
  <si>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</si>
  <si>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</si>
  <si>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</si>
  <si>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</si>
  <si>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</si>
  <si>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</si>
  <si>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</si>
  <si>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</si>
  <si>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</si>
  <si>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</si>
  <si>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</si>
  <si>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</si>
  <si>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</si>
  <si>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</si>
  <si>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</si>
  <si>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</si>
  <si>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</si>
  <si>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</si>
  <si>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</si>
  <si>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</si>
  <si>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</si>
  <si>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</si>
  <si>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</si>
  <si>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</si>
  <si>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</si>
  <si>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</si>
  <si>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</si>
  <si>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</si>
  <si>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</si>
  <si>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</si>
  <si>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</si>
  <si>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</si>
  <si>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</si>
  <si>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</si>
  <si>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</si>
  <si>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</si>
  <si>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</si>
  <si>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</si>
  <si>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</si>
  <si>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</si>
  <si>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</si>
  <si>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</si>
  <si>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</si>
  <si>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</si>
  <si>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</si>
  <si>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</si>
  <si>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</si>
  <si>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</si>
  <si>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</si>
  <si>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</si>
  <si>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</si>
  <si>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</si>
  <si>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</si>
  <si>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</si>
  <si>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</si>
  <si>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</si>
  <si>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</si>
  <si>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</si>
  <si>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</si>
  <si>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</si>
  <si>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</si>
  <si>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</si>
  <si>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</si>
  <si>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</si>
  <si>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</si>
  <si>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</si>
  <si>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</si>
  <si>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</si>
  <si>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</si>
  <si>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</si>
  <si>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</si>
  <si>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</si>
  <si>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</si>
  <si>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</si>
  <si>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</si>
  <si>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</si>
  <si>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</si>
  <si>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</si>
  <si>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</si>
  <si>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</si>
  <si>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</si>
  <si>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</si>
  <si>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</si>
  <si>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</si>
  <si>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</si>
  <si>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</si>
  <si>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</si>
  <si>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</si>
  <si>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</si>
  <si>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</si>
  <si>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</si>
  <si>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</si>
  <si>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</si>
  <si>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</si>
  <si>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</si>
  <si>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</si>
  <si>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</si>
  <si>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</si>
  <si>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</si>
  <si>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</si>
  <si>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</si>
  <si>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</si>
  <si>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</si>
  <si>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</si>
  <si>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</si>
  <si>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</si>
  <si>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</si>
  <si>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</si>
  <si>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</si>
  <si>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</si>
  <si>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</si>
  <si>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</si>
  <si>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</si>
  <si>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</si>
  <si>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</si>
  <si>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</si>
  <si>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</si>
  <si>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</si>
  <si>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</si>
  <si>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</si>
  <si>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</si>
  <si>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</si>
  <si>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</si>
  <si>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</si>
  <si>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</si>
  <si>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</si>
  <si>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</si>
  <si>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</si>
  <si>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</si>
  <si>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</si>
  <si>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</si>
  <si>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</si>
  <si>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</si>
  <si>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</si>
  <si>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</si>
  <si>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</si>
  <si>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</si>
  <si>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</si>
  <si>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</si>
  <si>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</si>
  <si>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</si>
  <si>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</si>
  <si>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</si>
  <si>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</si>
  <si>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</si>
  <si>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</si>
  <si>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</si>
  <si>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</si>
  <si>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</si>
  <si>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</si>
  <si>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</si>
  <si>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</si>
  <si>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</si>
  <si>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</si>
  <si>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</si>
  <si>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</si>
  <si>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</si>
  <si>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</si>
  <si>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</si>
  <si>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</si>
  <si>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</si>
  <si>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</si>
  <si>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</si>
  <si>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</si>
  <si>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</si>
  <si>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</si>
  <si>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</si>
  <si>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</si>
  <si>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</si>
  <si>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</si>
  <si>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</si>
  <si>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</si>
  <si>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</si>
  <si>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</si>
  <si>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</si>
  <si>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</si>
  <si>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</si>
  <si>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</si>
  <si>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</si>
  <si>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</si>
  <si>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</si>
  <si>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</si>
  <si>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</si>
  <si>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</si>
  <si>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</si>
  <si>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</si>
  <si>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</si>
  <si>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</si>
  <si>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</si>
  <si>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</si>
  <si>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</si>
  <si>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</si>
  <si>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</si>
  <si>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</si>
  <si>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</si>
  <si>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</si>
  <si>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</si>
  <si>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</si>
  <si>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</si>
  <si>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</si>
  <si>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</si>
  <si>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</si>
  <si>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</si>
  <si>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</si>
  <si>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</si>
  <si>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</si>
  <si>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</si>
  <si>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</si>
  <si>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</si>
  <si>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</si>
  <si>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</si>
  <si>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</si>
  <si>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</si>
  <si>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</si>
  <si>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</si>
  <si>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</si>
  <si>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</si>
  <si>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</si>
  <si>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</si>
  <si>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</si>
  <si>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</si>
  <si>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</si>
  <si>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</si>
  <si>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</si>
  <si>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</si>
  <si>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</si>
  <si>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</si>
  <si>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</si>
  <si>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</si>
  <si>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</si>
  <si>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</si>
  <si>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</si>
  <si>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</si>
  <si>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</si>
  <si>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</si>
  <si>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</si>
  <si>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</si>
  <si>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</si>
  <si>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</si>
  <si>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</si>
  <si>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</si>
  <si>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</si>
  <si>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</si>
  <si>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</si>
  <si>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</si>
  <si>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</si>
  <si>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</si>
  <si>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</si>
  <si>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</si>
  <si>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</si>
  <si>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</si>
  <si>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</si>
  <si>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</si>
  <si>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</si>
  <si>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</si>
  <si>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</si>
  <si>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</si>
  <si>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</si>
  <si>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</si>
  <si>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</si>
  <si>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</si>
  <si>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</si>
  <si>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</si>
  <si>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</si>
  <si>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</si>
  <si>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</si>
  <si>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</si>
  <si>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</si>
  <si>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</si>
  <si>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</si>
  <si>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</si>
  <si>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</si>
  <si>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</si>
  <si>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</si>
  <si>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</si>
  <si>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</si>
  <si>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</si>
  <si>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</si>
  <si>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</si>
  <si>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</si>
  <si>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</si>
  <si>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</si>
  <si>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</si>
  <si>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</si>
  <si>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</si>
  <si>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</si>
  <si>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</si>
  <si>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</si>
  <si>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</si>
  <si>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</si>
  <si>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</si>
  <si>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</si>
  <si>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</si>
  <si>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</si>
  <si>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</si>
  <si>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</si>
  <si>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</si>
  <si>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</si>
  <si>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</si>
  <si>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</si>
  <si>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</si>
  <si>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</si>
  <si>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</si>
  <si>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</si>
  <si>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</si>
  <si>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</si>
  <si>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</si>
  <si>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</si>
  <si>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</si>
  <si>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</si>
  <si>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</si>
  <si>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</si>
  <si>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</si>
  <si>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</si>
  <si>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</si>
  <si>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</si>
  <si>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</si>
  <si>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</si>
  <si>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</si>
  <si>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</si>
  <si>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</si>
  <si>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</si>
  <si>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</si>
  <si>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</si>
  <si>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</si>
  <si>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</si>
  <si>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</si>
  <si>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</si>
  <si>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</si>
  <si>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</si>
  <si>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</si>
  <si>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</si>
  <si>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</si>
  <si>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</si>
  <si>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</si>
  <si>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</si>
  <si>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</si>
  <si>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</si>
  <si>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</si>
  <si>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</si>
  <si>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</si>
  <si>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</si>
  <si>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</si>
  <si>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</si>
  <si>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</si>
  <si>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</si>
  <si>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</si>
  <si>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</si>
  <si>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</si>
  <si>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</si>
  <si>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</si>
  <si>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</si>
  <si>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</si>
  <si>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</si>
  <si>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</si>
  <si>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</si>
  <si>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</si>
  <si>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</si>
  <si>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</si>
  <si>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</si>
  <si>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</si>
  <si>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</si>
  <si>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</si>
  <si>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</si>
  <si>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</si>
  <si>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</si>
  <si>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</si>
  <si>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</si>
  <si>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</si>
  <si>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</si>
  <si>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</si>
  <si>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</si>
  <si>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</si>
  <si>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</si>
  <si>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</si>
  <si>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</si>
  <si>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</si>
  <si>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</si>
  <si>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</si>
  <si>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</si>
  <si>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</si>
  <si>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</si>
  <si>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</si>
  <si>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</si>
  <si>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</si>
  <si>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</si>
  <si>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</si>
  <si>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</si>
  <si>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</si>
  <si>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</si>
  <si>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</si>
  <si>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</si>
  <si>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</si>
  <si>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</si>
  <si>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</si>
  <si>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</si>
  <si>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</si>
  <si>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</si>
  <si>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</si>
  <si>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</si>
  <si>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</si>
  <si>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</si>
  <si>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</si>
  <si>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</si>
  <si>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</si>
  <si>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</si>
  <si>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</si>
  <si>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</si>
  <si>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</si>
  <si>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</si>
  <si>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</si>
  <si>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</si>
  <si>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</si>
  <si>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</si>
  <si>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</si>
  <si>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</si>
  <si>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</si>
  <si>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</si>
  <si>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</si>
  <si>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</si>
  <si>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</si>
  <si>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</si>
  <si>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</si>
  <si>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</si>
  <si>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</si>
  <si>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</si>
  <si>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</si>
  <si>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</si>
  <si>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</si>
  <si>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</si>
  <si>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</si>
  <si>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</si>
  <si>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</si>
  <si>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</si>
  <si>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</si>
  <si>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</si>
  <si>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</si>
  <si>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</si>
  <si>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</si>
  <si>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</si>
  <si>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</si>
  <si>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</si>
  <si>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</si>
  <si>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</si>
  <si>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</si>
  <si>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</si>
  <si>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</si>
  <si>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</si>
  <si>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</si>
  <si>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</si>
  <si>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</si>
  <si>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</si>
  <si>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</si>
  <si>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</si>
  <si>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</si>
  <si>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</si>
  <si>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</si>
  <si>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</si>
  <si>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</si>
  <si>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</si>
  <si>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</si>
  <si>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</si>
  <si>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</si>
  <si>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</si>
  <si>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</si>
  <si>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</si>
  <si>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</si>
  <si>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</si>
  <si>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</si>
  <si>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</si>
  <si>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</si>
  <si>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</si>
  <si>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</si>
  <si>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</si>
  <si>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</si>
  <si>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</si>
  <si>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</si>
  <si>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</si>
  <si>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</si>
  <si>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</si>
  <si>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</si>
  <si>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</si>
  <si>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</si>
  <si>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</si>
  <si>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</si>
  <si>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</si>
  <si>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</si>
  <si>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</si>
  <si>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</si>
  <si>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</si>
  <si>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</si>
  <si>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</si>
  <si>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</si>
  <si>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</si>
  <si>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</si>
  <si>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</si>
  <si>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</si>
  <si>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</si>
  <si>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</si>
  <si>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</si>
  <si>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</si>
  <si>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</si>
  <si>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</si>
  <si>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</si>
  <si>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</si>
  <si>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</si>
  <si>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</si>
  <si>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</si>
  <si>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</si>
  <si>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</si>
  <si>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</si>
  <si>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</si>
  <si>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</si>
  <si>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</si>
  <si>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</si>
  <si>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</si>
  <si>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</si>
  <si>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</si>
  <si>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</si>
  <si>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</si>
  <si>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</si>
  <si>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</si>
  <si>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</si>
  <si>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</si>
  <si>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</si>
  <si>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</si>
  <si>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</si>
  <si>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</si>
  <si>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</si>
  <si>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</si>
  <si>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</si>
  <si>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</si>
  <si>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</si>
  <si>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</si>
  <si>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</si>
  <si>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</si>
  <si>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</si>
  <si>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</si>
  <si>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</si>
  <si>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</si>
  <si>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</si>
  <si>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</si>
  <si>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</si>
  <si>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</si>
  <si>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</si>
  <si>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</si>
  <si>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</si>
  <si>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</si>
  <si>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</si>
  <si>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</si>
  <si>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</si>
  <si>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</si>
  <si>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</si>
  <si>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</si>
  <si>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</si>
  <si>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</si>
  <si>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</si>
  <si>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</si>
  <si>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</si>
  <si>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</si>
  <si>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</si>
  <si>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</si>
  <si>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</si>
  <si>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</si>
  <si>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</si>
  <si>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</si>
  <si>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</si>
  <si>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</si>
  <si>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</si>
  <si>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</si>
  <si>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</si>
  <si>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</si>
  <si>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</si>
  <si>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</si>
  <si>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</si>
  <si>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</si>
  <si>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</si>
  <si>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</si>
  <si>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</si>
  <si>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</si>
  <si>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</si>
  <si>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</si>
  <si>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</si>
  <si>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</si>
  <si>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</si>
  <si>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</si>
  <si>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</si>
  <si>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</si>
  <si>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</si>
  <si>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</si>
  <si>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</si>
  <si>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</si>
  <si>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</si>
  <si>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</si>
  <si>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</si>
  <si>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</si>
  <si>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</si>
  <si>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</si>
  <si>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</si>
  <si>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</si>
  <si>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</si>
  <si>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</si>
  <si>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</si>
  <si>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</si>
  <si>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</si>
  <si>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</si>
  <si>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</si>
  <si>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</si>
  <si>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</si>
  <si>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</si>
  <si>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</si>
  <si>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</si>
  <si>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</si>
  <si>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</si>
  <si>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</si>
  <si>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</si>
  <si>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</si>
  <si>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</si>
  <si>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</si>
  <si>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</si>
  <si>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</si>
  <si>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</si>
  <si>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</si>
  <si>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</si>
  <si>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</si>
  <si>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</si>
  <si>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</si>
  <si>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</si>
  <si>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</si>
  <si>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</si>
  <si>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</si>
  <si>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</si>
  <si>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</si>
  <si>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</si>
  <si>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</si>
  <si>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</si>
  <si>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</si>
  <si>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</si>
  <si>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</si>
  <si>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</si>
  <si>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</si>
  <si>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</si>
  <si>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</si>
  <si>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</si>
  <si>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</si>
  <si>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</si>
  <si>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</si>
  <si>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</si>
  <si>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</si>
  <si>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</si>
  <si>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</si>
  <si>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</si>
  <si>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</si>
  <si>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</si>
  <si>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</si>
  <si>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</si>
  <si>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</si>
  <si>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</si>
  <si>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</si>
  <si>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</si>
  <si>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</si>
  <si>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</si>
  <si>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</si>
  <si>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</si>
  <si>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</si>
  <si>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</si>
  <si>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</si>
  <si>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</si>
  <si>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</si>
  <si>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</si>
  <si>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</si>
  <si>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</si>
  <si>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</si>
  <si>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</si>
  <si>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</si>
  <si>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</si>
  <si>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</si>
  <si>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</si>
  <si>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</si>
  <si>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</si>
  <si>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</si>
  <si>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</si>
  <si>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</si>
  <si>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</si>
  <si>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</si>
  <si>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</si>
  <si>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</si>
  <si>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</si>
  <si>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</si>
  <si>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</si>
  <si>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</si>
  <si>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</si>
  <si>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</si>
  <si>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</si>
  <si>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</si>
  <si>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</si>
  <si>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</si>
  <si>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</si>
  <si>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</si>
  <si>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</si>
  <si>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</si>
  <si>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</si>
  <si>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</si>
  <si>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</si>
  <si>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</si>
  <si>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</si>
  <si>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</si>
  <si>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</si>
  <si>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</si>
  <si>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</si>
  <si>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</si>
  <si>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</si>
  <si>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</si>
  <si>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</si>
  <si>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</si>
  <si>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</si>
  <si>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</si>
  <si>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</si>
  <si>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</si>
  <si>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</si>
  <si>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</si>
  <si>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</si>
  <si>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</si>
  <si>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</si>
  <si>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</si>
  <si>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</si>
  <si>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</si>
  <si>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</si>
  <si>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</si>
  <si>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</si>
  <si>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</si>
  <si>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</si>
  <si>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</si>
  <si>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</si>
  <si>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</si>
  <si>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</si>
  <si>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</si>
  <si>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</si>
  <si>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</si>
  <si>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</si>
  <si>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</si>
  <si>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</si>
  <si>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</si>
  <si>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</si>
  <si>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</si>
  <si>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</si>
  <si>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</si>
  <si>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</si>
  <si>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</si>
  <si>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</si>
  <si>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</si>
  <si>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</si>
  <si>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</si>
  <si>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</si>
  <si>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</si>
  <si>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</si>
  <si>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</si>
  <si>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</si>
  <si>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</si>
  <si>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</si>
  <si>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</si>
  <si>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</si>
  <si>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</si>
  <si>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</si>
  <si>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</si>
  <si>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</si>
  <si>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</si>
  <si>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</si>
  <si>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</si>
  <si>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</si>
  <si>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</si>
  <si>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</si>
  <si>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</si>
  <si>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</si>
  <si>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</si>
  <si>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</si>
  <si>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</si>
  <si>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</si>
  <si>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</si>
  <si>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</si>
  <si>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</si>
  <si>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</si>
  <si>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</si>
  <si>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</si>
  <si>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</si>
  <si>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</si>
  <si>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</si>
  <si>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</si>
  <si>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</si>
  <si>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</si>
  <si>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</si>
  <si>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</si>
  <si>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</si>
  <si>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</si>
  <si>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</si>
  <si>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</si>
  <si>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</si>
  <si>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</si>
  <si>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</si>
  <si>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</si>
  <si>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</si>
  <si>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</si>
  <si>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</si>
  <si>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</si>
  <si>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</si>
  <si>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</si>
  <si>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</si>
  <si>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</si>
  <si>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</si>
  <si>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</si>
  <si>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</si>
  <si>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</si>
  <si>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</si>
  <si>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</si>
  <si>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</si>
  <si>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</si>
  <si>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</si>
  <si>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</si>
  <si>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</si>
  <si>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</si>
  <si>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</si>
  <si>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</si>
  <si>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</si>
  <si>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</si>
  <si>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</si>
  <si>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</si>
  <si>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</si>
  <si>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</si>
  <si>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</si>
  <si>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</si>
  <si>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</si>
  <si>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</si>
  <si>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</si>
  <si>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</si>
  <si>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</si>
  <si>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</si>
  <si>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</si>
  <si>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</si>
  <si>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</si>
  <si>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</si>
  <si>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</si>
  <si>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</si>
  <si>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</si>
  <si>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</si>
  <si>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</si>
  <si>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</si>
  <si>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</si>
  <si>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</si>
  <si>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</si>
  <si>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</si>
  <si>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</si>
  <si>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</si>
  <si>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</si>
  <si>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</si>
  <si>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</si>
  <si>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</si>
  <si>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</si>
  <si>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</si>
  <si>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</si>
  <si>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</si>
  <si>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</si>
  <si>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</si>
  <si>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</si>
  <si>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</si>
  <si>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</si>
  <si>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</si>
  <si>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</si>
  <si>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</si>
  <si>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</si>
  <si>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</si>
  <si>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</si>
  <si>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</si>
  <si>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</si>
  <si>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</si>
  <si>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</si>
  <si>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</si>
  <si>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</si>
  <si>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</si>
  <si>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</si>
  <si>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</si>
  <si>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</si>
  <si>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</si>
  <si>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</si>
  <si>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</si>
  <si>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</si>
  <si>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</si>
  <si>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</si>
  <si>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</si>
  <si>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</si>
  <si>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</si>
  <si>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</si>
  <si>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</si>
  <si>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</si>
  <si>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</si>
  <si>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</si>
  <si>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</si>
  <si>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</si>
  <si>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</si>
  <si>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</si>
  <si>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</si>
  <si>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</si>
  <si>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</si>
  <si>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</si>
  <si>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</si>
  <si>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</si>
  <si>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</si>
  <si>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</si>
  <si>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</si>
  <si>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</si>
  <si>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</si>
  <si>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</si>
  <si>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</si>
  <si>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</si>
  <si>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</si>
  <si>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</si>
  <si>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</si>
  <si>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</si>
  <si>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</si>
  <si>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</si>
  <si>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</si>
  <si>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</si>
  <si>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</si>
  <si>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</si>
  <si>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</si>
  <si>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</si>
  <si>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</si>
  <si>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</si>
  <si>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</si>
  <si>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</si>
  <si>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</si>
  <si>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</si>
  <si>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</si>
  <si>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</si>
  <si>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</si>
  <si>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</si>
  <si>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</si>
  <si>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</si>
  <si>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</si>
  <si>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</si>
  <si>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</si>
  <si>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</si>
  <si>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</si>
  <si>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</si>
  <si>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</si>
  <si>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</si>
  <si>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</si>
  <si>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</si>
  <si>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</si>
  <si>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</si>
  <si>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</si>
  <si>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</si>
  <si>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</si>
  <si>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</si>
  <si>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</si>
  <si>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</si>
  <si>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</si>
  <si>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</si>
  <si>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</si>
  <si>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</si>
  <si>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</si>
  <si>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</si>
  <si>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</si>
  <si>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</si>
  <si>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</si>
  <si>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</si>
  <si>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</si>
  <si>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</si>
  <si>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</si>
  <si>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</si>
  <si>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</si>
  <si>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</si>
  <si>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</si>
  <si>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</si>
  <si>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</si>
  <si>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</si>
  <si>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</si>
  <si>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</si>
  <si>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</si>
  <si>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</si>
  <si>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</si>
  <si>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</si>
  <si>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</si>
  <si>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</si>
  <si>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</si>
  <si>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</si>
  <si>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</si>
  <si>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</si>
  <si>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</si>
  <si>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</si>
  <si>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</si>
  <si>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</si>
  <si>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</si>
  <si>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</si>
  <si>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</si>
  <si>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</si>
  <si>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</si>
  <si>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</si>
  <si>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</si>
  <si>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</si>
  <si>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</si>
  <si>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</si>
  <si>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</si>
  <si>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</si>
  <si>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</si>
  <si>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</si>
  <si>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</si>
  <si>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</si>
  <si>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</si>
  <si>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</si>
  <si>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</si>
  <si>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</si>
  <si>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</si>
  <si>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</si>
  <si>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</si>
  <si>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</si>
  <si>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</si>
  <si>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</si>
  <si>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</si>
  <si>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</si>
  <si>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</si>
  <si>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</si>
  <si>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</si>
  <si>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</si>
  <si>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</si>
  <si>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</si>
  <si>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</si>
  <si>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</si>
  <si>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</si>
  <si>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</si>
  <si>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</si>
  <si>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</si>
  <si>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</si>
  <si>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</si>
  <si>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</si>
  <si>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</si>
  <si>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</si>
  <si>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</si>
  <si>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</si>
  <si>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</si>
  <si>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</si>
  <si>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</si>
  <si>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</si>
  <si>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</si>
  <si>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</si>
  <si>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</si>
  <si>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</si>
  <si>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</si>
  <si>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</si>
  <si>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</si>
  <si>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</si>
  <si>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</si>
  <si>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</si>
  <si>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</si>
  <si>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</si>
  <si>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</si>
  <si>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</si>
  <si>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</si>
  <si>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</si>
  <si>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</si>
  <si>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</si>
  <si>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</si>
  <si>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</si>
  <si>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</si>
  <si>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</si>
  <si>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</si>
  <si>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</si>
  <si>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</si>
  <si>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</si>
  <si>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</si>
  <si>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</si>
  <si>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</si>
  <si>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</si>
  <si>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</si>
  <si>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</si>
  <si>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</si>
  <si>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</si>
  <si>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</si>
  <si>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</si>
  <si>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</si>
  <si>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</si>
  <si>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</si>
  <si>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</si>
  <si>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</si>
  <si>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</si>
  <si>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</si>
  <si>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</si>
  <si>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</si>
  <si>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</si>
  <si>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</si>
  <si>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</si>
  <si>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</si>
  <si>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</si>
  <si>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</si>
  <si>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</si>
  <si>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</si>
  <si>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</si>
  <si>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</si>
  <si>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</si>
  <si>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</si>
  <si>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</si>
  <si>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</si>
  <si>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</si>
  <si>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</si>
  <si>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</si>
  <si>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</si>
  <si>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</si>
  <si>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</si>
  <si>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</si>
  <si>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</si>
  <si>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</si>
  <si>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</si>
  <si>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</si>
  <si>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</si>
  <si>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</si>
  <si>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</si>
  <si>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</si>
  <si>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</si>
  <si>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</si>
  <si>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</si>
  <si>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</si>
  <si>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</si>
  <si>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</si>
  <si>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</si>
  <si>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</si>
  <si>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</si>
  <si>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</si>
  <si>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</si>
  <si>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</si>
  <si>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</si>
  <si>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</si>
  <si>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</si>
  <si>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</si>
  <si>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</si>
  <si>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</si>
  <si>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</si>
  <si>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</si>
  <si>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</si>
  <si>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</si>
  <si>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</si>
  <si>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</si>
  <si>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</si>
  <si>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</si>
  <si>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</si>
  <si>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</si>
  <si>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</si>
  <si>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</si>
  <si>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</si>
  <si>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</si>
  <si>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</si>
  <si>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</si>
  <si>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</si>
  <si>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</si>
  <si>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</si>
  <si>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</si>
  <si>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</si>
  <si>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</si>
  <si>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</si>
  <si>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</si>
  <si>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</si>
  <si>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</si>
  <si>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</si>
  <si>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</si>
  <si>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</si>
  <si>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</si>
  <si>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</si>
  <si>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</si>
  <si>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</si>
  <si>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</si>
  <si>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</si>
  <si>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</si>
  <si>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</si>
  <si>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</si>
  <si>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</si>
  <si>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</si>
  <si>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</si>
  <si>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</si>
  <si>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</si>
  <si>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</si>
  <si>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</si>
  <si>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</si>
  <si>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</si>
  <si>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</si>
  <si>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</si>
  <si>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</si>
  <si>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</si>
  <si>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</si>
  <si>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</si>
  <si>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</si>
  <si>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</si>
  <si>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</si>
  <si>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</si>
  <si>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</si>
  <si>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</si>
  <si>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</si>
  <si>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</si>
  <si>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</si>
  <si>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</si>
  <si>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</si>
  <si>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</si>
  <si>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</si>
  <si>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</si>
  <si>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</si>
  <si>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</si>
  <si>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</si>
  <si>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</si>
  <si>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</si>
  <si>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</si>
  <si>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</si>
  <si>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</si>
  <si>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</si>
  <si>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</si>
  <si>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</si>
  <si>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</si>
  <si>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</si>
  <si>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</si>
  <si>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</si>
  <si>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</si>
  <si>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</si>
  <si>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</si>
  <si>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</si>
  <si>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</si>
  <si>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</si>
  <si>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</si>
  <si>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</si>
  <si>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</si>
  <si>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</si>
  <si>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</si>
  <si>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</si>
  <si>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</si>
  <si>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</si>
  <si>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</si>
  <si>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</si>
  <si>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</si>
  <si>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</si>
  <si>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</si>
  <si>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</si>
  <si>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</si>
  <si>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</si>
  <si>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</si>
  <si>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</si>
  <si>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</si>
  <si>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</si>
  <si>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</si>
  <si>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</si>
  <si>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</si>
  <si>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</si>
  <si>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</si>
  <si>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</si>
  <si>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</si>
  <si>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</si>
  <si>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</si>
  <si>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</si>
  <si>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</si>
  <si>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</si>
  <si>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</si>
  <si>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</si>
  <si>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</si>
  <si>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</si>
  <si>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</si>
  <si>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</si>
  <si>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</si>
  <si>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</si>
  <si>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</si>
  <si>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</si>
  <si>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</si>
  <si>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</si>
  <si>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</si>
  <si>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</si>
  <si>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</si>
  <si>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</si>
  <si>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</si>
  <si>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</si>
  <si>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</si>
  <si>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</si>
  <si>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</si>
  <si>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</si>
  <si>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</si>
  <si>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</si>
  <si>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</si>
  <si>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</si>
  <si>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</si>
  <si>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</si>
  <si>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</si>
  <si>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</si>
  <si>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</si>
  <si>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</si>
  <si>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</si>
  <si>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</si>
  <si>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</si>
  <si>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</si>
  <si>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</si>
  <si>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</si>
  <si>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</si>
  <si>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</si>
  <si>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</si>
  <si>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</si>
  <si>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</si>
  <si>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</si>
  <si>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</si>
  <si>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</si>
  <si>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</si>
  <si>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</si>
  <si>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</si>
  <si>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</si>
  <si>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</si>
  <si>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</si>
  <si>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</si>
  <si>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</si>
  <si>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</si>
  <si>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</si>
  <si>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</si>
  <si>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</si>
  <si>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</si>
  <si>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</si>
  <si>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</si>
  <si>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</si>
  <si>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</si>
  <si>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</si>
  <si>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</si>
  <si>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</si>
  <si>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</si>
  <si>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</si>
  <si>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</si>
  <si>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</si>
  <si>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</si>
  <si>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</si>
  <si>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</si>
  <si>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</si>
  <si>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</si>
  <si>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</si>
  <si>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</si>
  <si>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</si>
  <si>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</si>
  <si>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</si>
  <si>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</si>
  <si>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</si>
  <si>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</si>
  <si>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</si>
  <si>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</si>
  <si>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</si>
  <si>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</si>
  <si>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</si>
  <si>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</si>
  <si>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</si>
  <si>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</si>
  <si>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</si>
  <si>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</si>
  <si>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</si>
  <si>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</si>
  <si>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</si>
  <si>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</si>
  <si>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</si>
  <si>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</si>
  <si>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</si>
  <si>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</si>
  <si>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</si>
  <si>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</si>
  <si>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</si>
  <si>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</si>
  <si>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</si>
  <si>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</si>
  <si>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</si>
  <si>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</si>
  <si>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</si>
  <si>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</si>
  <si>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</si>
  <si>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</si>
  <si>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</si>
  <si>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</si>
  <si>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</si>
  <si>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</si>
  <si>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</si>
  <si>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</si>
  <si>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</si>
  <si>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</si>
  <si>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</si>
  <si>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</si>
  <si>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</si>
  <si>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</si>
  <si>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</si>
  <si>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</si>
  <si>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</si>
  <si>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</si>
  <si>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</si>
  <si>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</si>
  <si>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</si>
  <si>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</si>
  <si>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</si>
  <si>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</si>
  <si>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</si>
  <si>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</si>
  <si>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</si>
  <si>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</si>
  <si>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</si>
  <si>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</si>
  <si>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</si>
  <si>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</si>
  <si>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</si>
  <si>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</si>
  <si>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</si>
  <si>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</si>
  <si>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</si>
  <si>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</si>
  <si>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</si>
  <si>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</si>
  <si>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</si>
  <si>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</si>
  <si>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</si>
  <si>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</si>
  <si>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</si>
  <si>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</si>
  <si>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</si>
  <si>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</si>
  <si>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</si>
  <si>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</si>
  <si>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</si>
  <si>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</si>
  <si>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</si>
  <si>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</si>
  <si>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</si>
  <si>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</si>
  <si>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</si>
  <si>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</si>
  <si>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</si>
  <si>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</si>
  <si>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</si>
  <si>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</si>
  <si>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</si>
  <si>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</si>
  <si>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</si>
  <si>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</si>
  <si>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</si>
  <si>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</si>
  <si>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</si>
  <si>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</si>
  <si>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</si>
  <si>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</si>
  <si>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</si>
  <si>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</si>
  <si>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</si>
  <si>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</si>
  <si>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</si>
  <si>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</si>
  <si>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</si>
  <si>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</si>
  <si>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</si>
  <si>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</si>
  <si>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</si>
  <si>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</si>
  <si>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</si>
  <si>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</si>
  <si>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</si>
  <si>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</si>
  <si>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</si>
  <si>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</si>
  <si>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</si>
  <si>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</si>
  <si>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</si>
  <si>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</si>
  <si>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</si>
  <si>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</si>
  <si>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</si>
  <si>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</si>
  <si>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</si>
  <si>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</si>
  <si>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</si>
  <si>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</si>
  <si>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</si>
  <si>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</si>
  <si>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</si>
  <si>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</si>
  <si>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</si>
  <si>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</si>
  <si>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</si>
  <si>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</si>
  <si>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</si>
  <si>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</si>
  <si>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</si>
  <si>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</si>
  <si>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</si>
  <si>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</si>
  <si>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</si>
  <si>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</si>
  <si>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</si>
  <si>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</si>
  <si>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</si>
  <si>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</si>
  <si>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</si>
  <si>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</si>
  <si>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</si>
  <si>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</si>
  <si>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</si>
  <si>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</si>
  <si>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</si>
  <si>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</si>
  <si>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</si>
  <si>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</si>
  <si>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</si>
  <si>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</si>
  <si>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</si>
  <si>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</si>
  <si>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</si>
  <si>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</si>
  <si>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</si>
  <si>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</si>
  <si>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</si>
  <si>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</si>
  <si>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</si>
  <si>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</si>
  <si>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</si>
  <si>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</si>
  <si>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</si>
  <si>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</si>
  <si>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</si>
  <si>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</si>
  <si>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</si>
  <si>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</si>
  <si>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</si>
  <si>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</si>
  <si>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</si>
  <si>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</si>
  <si>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</si>
  <si>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</si>
  <si>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</si>
  <si>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</si>
  <si>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</si>
  <si>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</si>
  <si>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</si>
  <si>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</si>
  <si>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</si>
  <si>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</si>
  <si>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</si>
  <si>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</si>
  <si>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</si>
  <si>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</si>
  <si>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</si>
  <si>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</si>
  <si>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</si>
  <si>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</si>
  <si>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</si>
  <si>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</si>
  <si>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</si>
  <si>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</si>
  <si>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</si>
  <si>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</si>
  <si>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</si>
  <si>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</si>
  <si>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</si>
  <si>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</si>
  <si>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</si>
  <si>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</si>
  <si>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</si>
  <si>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</si>
  <si>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</si>
  <si>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</si>
  <si>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</si>
  <si>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</si>
  <si>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</si>
  <si>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</si>
  <si>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</si>
  <si>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</si>
  <si>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</si>
  <si>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</si>
  <si>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</si>
  <si>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</si>
  <si>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</si>
  <si>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</si>
  <si>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</si>
  <si>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</si>
  <si>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</si>
  <si>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</si>
  <si>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</si>
  <si>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</si>
  <si>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</si>
  <si>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</si>
  <si>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</si>
  <si>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</si>
  <si>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</si>
  <si>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</si>
  <si>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</si>
  <si>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</si>
  <si>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</si>
  <si>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</si>
  <si>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</si>
  <si>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</si>
  <si>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</si>
  <si>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</si>
  <si>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</si>
  <si>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</si>
  <si>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</si>
  <si>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</si>
  <si>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</si>
  <si>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</si>
  <si>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</si>
  <si>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</si>
  <si>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</si>
  <si>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</si>
  <si>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</si>
  <si>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</si>
  <si>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</si>
  <si>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</si>
  <si>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</si>
  <si>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</si>
  <si>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</si>
  <si>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</si>
  <si>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</si>
  <si>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</si>
  <si>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</si>
  <si>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</si>
  <si>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</si>
  <si>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</si>
  <si>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</si>
  <si>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</si>
  <si>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</si>
  <si>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</si>
  <si>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</si>
  <si>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</si>
  <si>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</si>
  <si>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</si>
  <si>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</si>
  <si>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</si>
  <si>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</si>
  <si>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</si>
  <si>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</si>
  <si>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</si>
  <si>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</si>
  <si>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</si>
  <si>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</si>
  <si>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</si>
  <si>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</si>
  <si>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</si>
  <si>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</si>
  <si>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</si>
  <si>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</si>
  <si>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</si>
  <si>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</si>
  <si>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</si>
  <si>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</si>
  <si>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</si>
  <si>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</si>
  <si>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</si>
  <si>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</si>
  <si>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</si>
  <si>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</si>
  <si>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</si>
  <si>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</si>
  <si>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</si>
  <si>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</si>
  <si>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</si>
  <si>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</si>
  <si>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</si>
  <si>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</si>
  <si>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</si>
  <si>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</si>
  <si>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</si>
  <si>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</si>
  <si>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</si>
  <si>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</si>
  <si>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</si>
  <si>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</si>
  <si>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</si>
  <si>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</si>
  <si>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</si>
  <si>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</si>
  <si>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</si>
  <si>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</si>
  <si>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</si>
  <si>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</si>
  <si>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</si>
  <si>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</si>
  <si>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</si>
  <si>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</si>
  <si>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</si>
  <si>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</si>
  <si>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</si>
  <si>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</si>
  <si>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</si>
  <si>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</si>
  <si>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</si>
  <si>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</si>
  <si>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</si>
  <si>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</si>
  <si>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</si>
  <si>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</si>
  <si>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</si>
  <si>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</si>
  <si>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</si>
  <si>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</si>
  <si>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</si>
  <si>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</si>
  <si>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</si>
  <si>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</si>
  <si>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</si>
  <si>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</si>
  <si>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</si>
  <si>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</si>
  <si>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</si>
  <si>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</si>
  <si>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</si>
  <si>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</si>
  <si>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</si>
  <si>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</si>
  <si>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</si>
  <si>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</si>
  <si>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</si>
  <si>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</si>
  <si>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</si>
  <si>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</si>
  <si>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</si>
  <si>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</si>
  <si>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</si>
  <si>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</si>
  <si>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</si>
  <si>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</si>
  <si>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</si>
  <si>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</si>
  <si>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</si>
  <si>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</si>
  <si>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</si>
  <si>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</si>
  <si>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</si>
  <si>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</si>
  <si>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</si>
  <si>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</si>
  <si>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</si>
  <si>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</si>
  <si>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</si>
  <si>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</si>
  <si>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</si>
  <si>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</si>
  <si>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</si>
  <si>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</si>
  <si>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</si>
  <si>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</si>
  <si>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</si>
  <si>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</si>
  <si>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</si>
  <si>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</si>
  <si>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</si>
  <si>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</si>
  <si>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</si>
  <si>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</si>
  <si>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</si>
  <si>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</si>
  <si>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</si>
  <si>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</si>
  <si>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</si>
  <si>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</si>
  <si>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</si>
  <si>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</si>
  <si>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</si>
  <si>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</si>
  <si>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</si>
  <si>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</si>
  <si>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</si>
  <si>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</si>
  <si>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</si>
  <si>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</si>
  <si>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</si>
  <si>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</si>
  <si>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</si>
  <si>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</si>
  <si>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</si>
  <si>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</si>
  <si>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</si>
  <si>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</si>
  <si>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</si>
  <si>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</si>
  <si>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</si>
  <si>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</si>
  <si>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</si>
  <si>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</si>
  <si>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</si>
  <si>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</si>
  <si>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</si>
  <si>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</si>
  <si>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</si>
  <si>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</si>
  <si>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</si>
  <si>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</si>
  <si>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</si>
  <si>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</si>
  <si>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</si>
  <si>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</si>
  <si>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</si>
  <si>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</si>
  <si>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</si>
  <si>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</si>
  <si>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</si>
  <si>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</si>
  <si>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</si>
  <si>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</si>
  <si>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</si>
  <si>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</si>
  <si>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</si>
  <si>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</si>
  <si>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</si>
  <si>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</si>
  <si>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</si>
  <si>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</si>
  <si>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</si>
  <si>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</si>
  <si>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</si>
  <si>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</si>
  <si>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</si>
  <si>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</si>
  <si>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</si>
  <si>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</si>
  <si>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</si>
  <si>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</si>
  <si>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</si>
  <si>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</si>
  <si>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</si>
  <si>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</si>
  <si>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</si>
  <si>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</si>
  <si>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</si>
  <si>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</si>
  <si>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</si>
  <si>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</si>
  <si>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</si>
  <si>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</si>
  <si>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</si>
  <si>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</si>
  <si>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</si>
  <si>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</si>
  <si>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</si>
  <si>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</si>
  <si>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</si>
  <si>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</si>
  <si>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</si>
  <si>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</si>
  <si>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</si>
  <si>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</si>
  <si>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</si>
  <si>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</si>
  <si>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</si>
  <si>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</si>
  <si>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</si>
  <si>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</si>
  <si>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</si>
  <si>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</si>
  <si>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</si>
  <si>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</si>
  <si>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</si>
  <si>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</si>
  <si>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</si>
  <si>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</si>
  <si>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</si>
  <si>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</si>
  <si>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</si>
  <si>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</si>
  <si>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</si>
  <si>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</si>
  <si>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</si>
  <si>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</si>
  <si>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</si>
  <si>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</si>
  <si>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</si>
  <si>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</si>
  <si>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</si>
  <si>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</si>
  <si>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</si>
  <si>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</si>
  <si>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</si>
  <si>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</si>
  <si>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</si>
  <si>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</si>
  <si>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</si>
  <si>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</si>
  <si>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</si>
  <si>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</si>
  <si>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</si>
  <si>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</si>
  <si>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</si>
  <si>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</si>
  <si>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</si>
  <si>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</si>
  <si>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</si>
  <si>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</si>
  <si>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</si>
  <si>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</si>
  <si>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</si>
  <si>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</si>
  <si>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</si>
  <si>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</si>
  <si>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</si>
  <si>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</si>
  <si>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</si>
  <si>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</si>
  <si>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</si>
  <si>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</si>
  <si>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</si>
  <si>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</si>
  <si>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</si>
  <si>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</si>
  <si>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</si>
  <si>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</si>
  <si>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</si>
  <si>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</si>
  <si>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</si>
  <si>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</si>
  <si>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</si>
  <si>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</si>
  <si>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</si>
  <si>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</si>
  <si>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</si>
  <si>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</si>
  <si>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</si>
  <si>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</si>
  <si>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</si>
  <si>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</si>
  <si>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</si>
  <si>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</si>
  <si>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</si>
  <si>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</si>
  <si>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</si>
  <si>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</si>
  <si>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</si>
  <si>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</si>
  <si>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</si>
  <si>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</si>
  <si>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</si>
  <si>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</si>
  <si>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</si>
  <si>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</si>
  <si>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</si>
  <si>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</si>
  <si>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</si>
  <si>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</si>
  <si>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</si>
  <si>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</si>
  <si>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</si>
  <si>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</si>
  <si>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</si>
  <si>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</si>
  <si>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</si>
  <si>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</si>
  <si>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</si>
  <si>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</si>
  <si>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</si>
  <si>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</si>
  <si>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</si>
  <si>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</si>
  <si>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</si>
  <si>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</si>
  <si>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</si>
  <si>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</si>
  <si>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</si>
  <si>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</si>
  <si>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</si>
  <si>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</si>
  <si>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</si>
  <si>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</si>
  <si>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</si>
  <si>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</si>
  <si>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</si>
  <si>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</si>
  <si>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</si>
  <si>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</si>
  <si>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</si>
  <si>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</si>
  <si>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</si>
  <si>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</si>
  <si>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</si>
  <si>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</si>
  <si>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</si>
  <si>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</si>
  <si>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</si>
  <si>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</si>
  <si>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</si>
  <si>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</si>
  <si>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</si>
  <si>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</si>
  <si>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</si>
  <si>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</si>
  <si>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</si>
  <si>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</si>
  <si>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</si>
  <si>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</si>
  <si>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</si>
  <si>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</si>
  <si>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</si>
  <si>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</si>
  <si>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</si>
  <si>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</si>
  <si>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</si>
  <si>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</si>
  <si>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</si>
  <si>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</si>
  <si>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</si>
  <si>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</si>
  <si>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</si>
  <si>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</si>
  <si>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</si>
  <si>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</si>
  <si>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</si>
  <si>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</si>
  <si>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</si>
  <si>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</si>
  <si>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</si>
  <si>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</si>
  <si>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</si>
  <si>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</si>
  <si>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</si>
  <si>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</si>
  <si>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</si>
  <si>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</si>
  <si>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</si>
  <si>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</si>
  <si>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</si>
  <si>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</si>
  <si>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</si>
  <si>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</si>
  <si>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</si>
  <si>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</si>
  <si>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</si>
  <si>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</si>
  <si>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</si>
  <si>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</si>
  <si>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</si>
  <si>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</si>
  <si>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</si>
  <si>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</si>
  <si>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</si>
  <si>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</si>
  <si>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</si>
  <si>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</si>
  <si>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</si>
  <si>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</si>
  <si>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</si>
  <si>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</si>
  <si>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</si>
  <si>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</si>
  <si>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</si>
  <si>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</si>
  <si>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</si>
  <si>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</si>
  <si>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</si>
  <si>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</si>
  <si>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</si>
  <si>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</si>
  <si>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</si>
  <si>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</si>
  <si>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</si>
  <si>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</si>
  <si>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</si>
  <si>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</si>
  <si>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</si>
  <si>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</si>
  <si>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</si>
  <si>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</si>
  <si>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</si>
  <si>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</si>
  <si>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</si>
  <si>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</si>
  <si>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</si>
  <si>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</si>
  <si>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</si>
  <si>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</si>
  <si>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</si>
  <si>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</si>
  <si>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</si>
  <si>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</si>
  <si>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</si>
  <si>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</si>
  <si>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</si>
  <si>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</si>
  <si>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</si>
  <si>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</si>
  <si>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</si>
  <si>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</si>
  <si>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</si>
  <si>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</si>
  <si>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</si>
  <si>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</si>
  <si>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</si>
  <si>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</si>
  <si>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</si>
  <si>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</si>
  <si>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</si>
  <si>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</si>
  <si>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</si>
  <si>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</si>
  <si>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</si>
  <si>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</si>
  <si>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</si>
  <si>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</si>
  <si>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</si>
  <si>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</si>
  <si>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</si>
  <si>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</si>
  <si>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</si>
  <si>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</si>
  <si>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</si>
  <si>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</si>
  <si>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</si>
  <si>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</si>
  <si>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</si>
  <si>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</si>
  <si>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</si>
  <si>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</si>
  <si>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</si>
  <si>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</si>
  <si>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</si>
  <si>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</si>
  <si>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</si>
  <si>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</si>
  <si>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</si>
  <si>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</si>
  <si>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</si>
  <si>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</si>
  <si>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</si>
  <si>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</si>
  <si>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</si>
  <si>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</si>
  <si>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</si>
  <si>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</si>
  <si>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</si>
  <si>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</si>
  <si>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</si>
  <si>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</si>
  <si>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</si>
  <si>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</si>
  <si>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</si>
  <si>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</si>
  <si>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</si>
  <si>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</si>
  <si>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</si>
  <si>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</si>
  <si>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</si>
  <si>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</si>
  <si>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</si>
  <si>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</si>
  <si>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</si>
  <si>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</si>
  <si>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</si>
  <si>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</si>
  <si>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</si>
  <si>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</si>
  <si>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</si>
  <si>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</si>
  <si>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</si>
  <si>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</si>
  <si>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</si>
  <si>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</si>
  <si>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</si>
  <si>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</si>
  <si>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</si>
  <si>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</si>
  <si>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</si>
  <si>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</si>
  <si>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</si>
  <si>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</si>
  <si>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</si>
  <si>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</si>
  <si>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</si>
  <si>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</si>
  <si>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</si>
  <si>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</si>
  <si>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</si>
  <si>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</si>
  <si>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</si>
  <si>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</si>
  <si>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</si>
  <si>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</si>
  <si>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</si>
  <si>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</si>
  <si>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</si>
  <si>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</si>
  <si>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</si>
  <si>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</si>
  <si>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</si>
  <si>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</si>
  <si>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</si>
  <si>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</si>
  <si>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</si>
  <si>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</si>
  <si>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</si>
  <si>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</si>
  <si>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</si>
  <si>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</si>
  <si>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</si>
  <si>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</si>
  <si>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</si>
  <si>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</si>
  <si>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</si>
  <si>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</si>
  <si>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</si>
  <si>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</si>
  <si>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</si>
  <si>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</si>
  <si>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</si>
  <si>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</si>
  <si>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</si>
  <si>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</si>
  <si>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</si>
  <si>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</si>
  <si>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</si>
  <si>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</si>
  <si>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</si>
  <si>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</si>
  <si>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</si>
  <si>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</si>
  <si>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</si>
  <si>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</si>
  <si>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</si>
  <si>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</si>
  <si>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</si>
  <si>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</si>
  <si>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</si>
  <si>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</si>
  <si>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</si>
  <si>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</si>
  <si>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</si>
  <si>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</si>
  <si>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</si>
  <si>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</si>
  <si>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</si>
  <si>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</si>
  <si>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</si>
  <si>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</si>
  <si>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</si>
  <si>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</si>
  <si>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</si>
  <si>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</si>
  <si>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</si>
  <si>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</si>
  <si>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</si>
  <si>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</si>
  <si>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</si>
  <si>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</si>
  <si>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</si>
  <si>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</si>
  <si>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</si>
  <si>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</si>
  <si>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</si>
  <si>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</si>
  <si>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</si>
  <si>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</si>
  <si>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</si>
  <si>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</si>
  <si>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</si>
  <si>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</si>
  <si>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</si>
  <si>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</si>
  <si>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</si>
  <si>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</si>
  <si>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</si>
  <si>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</si>
  <si>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</si>
  <si>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</si>
  <si>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</si>
  <si>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</si>
  <si>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</si>
  <si>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</si>
  <si>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</si>
  <si>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</si>
  <si>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</si>
  <si>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</si>
  <si>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</si>
  <si>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</si>
  <si>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</si>
  <si>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</si>
  <si>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</si>
  <si>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</si>
  <si>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</si>
  <si>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</si>
  <si>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</si>
  <si>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</si>
  <si>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</si>
  <si>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</si>
  <si>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</si>
  <si>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</si>
  <si>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</si>
  <si>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</si>
  <si>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</si>
  <si>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</si>
  <si>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</si>
  <si>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</si>
  <si>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</si>
  <si>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</si>
  <si>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</si>
  <si>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</si>
  <si>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</si>
  <si>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</si>
  <si>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</si>
  <si>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</si>
  <si>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</si>
  <si>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</si>
  <si>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</si>
  <si>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</si>
  <si>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</si>
  <si>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</si>
  <si>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</si>
  <si>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</si>
  <si>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</si>
  <si>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</si>
  <si>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</si>
  <si>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</si>
  <si>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</si>
  <si>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</si>
  <si>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</si>
  <si>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</si>
  <si>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</si>
  <si>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</si>
  <si>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</si>
  <si>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</si>
  <si>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</si>
  <si>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</si>
  <si>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</si>
  <si>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</si>
  <si>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</si>
  <si>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</si>
  <si>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</si>
  <si>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</si>
  <si>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</si>
  <si>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</si>
  <si>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</si>
  <si>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</si>
  <si>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</si>
  <si>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</si>
  <si>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</si>
  <si>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</si>
  <si>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</si>
  <si>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</si>
  <si>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</si>
  <si>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</si>
  <si>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</si>
  <si>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</si>
  <si>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</si>
  <si>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</si>
  <si>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</si>
  <si>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</si>
  <si>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</si>
  <si>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</si>
  <si>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</si>
  <si>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</si>
  <si>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</si>
  <si>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</si>
  <si>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</si>
  <si>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</si>
  <si>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</si>
  <si>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</si>
  <si>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</si>
  <si>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</si>
  <si>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</si>
  <si>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</si>
  <si>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</si>
  <si>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</si>
  <si>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</si>
  <si>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</si>
  <si>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</si>
  <si>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</si>
  <si>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</si>
  <si>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</si>
  <si>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</si>
  <si>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</si>
  <si>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</si>
  <si>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</si>
  <si>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</si>
  <si>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</si>
  <si>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</si>
  <si>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</si>
  <si>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</si>
  <si>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</si>
  <si>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</si>
  <si>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</si>
  <si>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</si>
  <si>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</si>
  <si>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</si>
  <si>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</si>
  <si>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</si>
  <si>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</si>
  <si>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</si>
  <si>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</si>
  <si>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</si>
  <si>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</si>
  <si>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</si>
  <si>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</si>
  <si>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</si>
  <si>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</si>
  <si>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</si>
  <si>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</si>
  <si>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</si>
  <si>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</si>
  <si>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</si>
  <si>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</si>
  <si>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</si>
  <si>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</si>
  <si>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</si>
  <si>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</si>
  <si>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</si>
  <si>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</si>
  <si>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</si>
  <si>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</si>
  <si>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</si>
  <si>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</si>
  <si>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</si>
  <si>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</si>
  <si>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</si>
  <si>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</si>
  <si>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</si>
  <si>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</si>
  <si>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</si>
  <si>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</si>
  <si>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</si>
  <si>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</si>
  <si>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</si>
  <si>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</si>
  <si>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</si>
  <si>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</si>
  <si>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</si>
  <si>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</si>
  <si>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</si>
  <si>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</si>
  <si>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</si>
  <si>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</si>
  <si>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</si>
  <si>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</si>
  <si>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</si>
  <si>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</si>
  <si>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</si>
  <si>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</si>
  <si>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</si>
  <si>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</si>
  <si>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</si>
  <si>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</si>
  <si>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</si>
  <si>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</si>
  <si>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</si>
  <si>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</si>
  <si>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</si>
  <si>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</si>
  <si>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</si>
  <si>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</si>
  <si>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</si>
  <si>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</si>
  <si>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</si>
  <si>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</si>
  <si>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</si>
  <si>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</si>
  <si>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</si>
  <si>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</si>
  <si>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</si>
  <si>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</si>
  <si>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</si>
  <si>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</si>
  <si>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</si>
  <si>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</si>
  <si>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</si>
  <si>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</si>
  <si>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</si>
  <si>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</si>
  <si>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</si>
  <si>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</si>
  <si>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</si>
  <si>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</si>
  <si>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</si>
  <si>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</si>
  <si>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</si>
  <si>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</si>
  <si>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</si>
  <si>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</si>
  <si>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</si>
  <si>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</si>
  <si>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</si>
  <si>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</si>
  <si>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</si>
  <si>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</si>
  <si>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</si>
  <si>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</si>
  <si>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</si>
  <si>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</si>
  <si>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</si>
  <si>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</si>
  <si>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</si>
  <si>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</si>
  <si>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</si>
  <si>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</si>
  <si>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</si>
  <si>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</si>
  <si>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</si>
  <si>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</si>
  <si>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</si>
  <si>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</si>
  <si>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</si>
  <si>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</si>
  <si>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</si>
  <si>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</si>
  <si>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</si>
  <si>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</si>
  <si>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</si>
  <si>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</si>
  <si>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</si>
  <si>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</si>
  <si>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</si>
  <si>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</si>
  <si>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</si>
  <si>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</si>
  <si>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</si>
  <si>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</si>
  <si>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</si>
  <si>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</si>
  <si>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</si>
  <si>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</si>
  <si>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</si>
  <si>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</si>
  <si>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</si>
  <si>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</si>
  <si>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</si>
  <si>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</si>
  <si>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</si>
  <si>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</si>
  <si>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</si>
  <si>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</si>
  <si>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</si>
  <si>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</si>
  <si>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</si>
  <si>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</si>
  <si>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</si>
  <si>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</si>
  <si>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</si>
  <si>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</si>
  <si>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</si>
  <si>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</si>
  <si>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</si>
  <si>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</si>
  <si>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</si>
  <si>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</si>
  <si>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</si>
  <si>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</si>
  <si>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</si>
  <si>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</si>
  <si>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</si>
  <si>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</si>
  <si>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</si>
  <si>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</si>
  <si>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</si>
  <si>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</si>
  <si>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</si>
  <si>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</si>
  <si>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</si>
  <si>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</si>
  <si>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</si>
  <si>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</si>
  <si>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</si>
  <si>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</si>
  <si>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</si>
  <si>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</si>
  <si>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</si>
  <si>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</si>
  <si>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</si>
  <si>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</si>
  <si>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</si>
  <si>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</si>
  <si>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</si>
  <si>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</si>
  <si>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</si>
  <si>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</si>
  <si>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</si>
  <si>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</si>
  <si>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</si>
  <si>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</si>
  <si>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</si>
  <si>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</si>
  <si>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</si>
  <si>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</si>
  <si>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</si>
  <si>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</si>
  <si>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</si>
  <si>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</si>
  <si>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</si>
  <si>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</si>
  <si>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</si>
  <si>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</si>
  <si>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</si>
  <si>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</si>
  <si>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</si>
  <si>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</si>
  <si>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</si>
  <si>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</si>
  <si>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</si>
  <si>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</si>
  <si>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</si>
  <si>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</si>
  <si>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</si>
  <si>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</si>
  <si>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</si>
  <si>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</si>
  <si>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</si>
  <si>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</si>
  <si>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</si>
  <si>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</si>
  <si>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</si>
  <si>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</si>
  <si>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</si>
  <si>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</si>
  <si>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</si>
  <si>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</si>
  <si>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</si>
  <si>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</si>
  <si>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</si>
  <si>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</si>
  <si>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</si>
  <si>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</si>
  <si>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</si>
  <si>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</si>
  <si>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</si>
  <si>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</si>
  <si>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</si>
  <si>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</si>
  <si>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</si>
  <si>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</si>
  <si>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</si>
  <si>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</si>
  <si>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</si>
  <si>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</si>
  <si>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</si>
  <si>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</si>
  <si>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</si>
  <si>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</si>
  <si>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</si>
  <si>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</si>
  <si>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</si>
  <si>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</si>
  <si>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</si>
  <si>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</si>
  <si>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</si>
  <si>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</si>
  <si>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</si>
  <si>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</si>
  <si>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</si>
  <si>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</si>
  <si>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</si>
  <si>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</si>
  <si>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</si>
  <si>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</si>
  <si>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</si>
  <si>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</si>
  <si>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</si>
  <si>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</si>
  <si>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</si>
  <si>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</si>
  <si>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</si>
  <si>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</si>
  <si>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</si>
  <si>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</si>
  <si>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</si>
  <si>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</si>
  <si>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</si>
  <si>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</si>
  <si>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</si>
  <si>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</si>
  <si>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</si>
  <si>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</si>
  <si>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</si>
  <si>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</si>
  <si>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</si>
  <si>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</si>
  <si>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</si>
  <si>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</si>
  <si>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</si>
  <si>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</si>
  <si>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</si>
  <si>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</si>
  <si>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</si>
  <si>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</si>
  <si>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</si>
  <si>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</si>
  <si>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</si>
  <si>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</si>
  <si>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</si>
  <si>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</si>
  <si>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</si>
  <si>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</si>
  <si>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</si>
  <si>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</si>
  <si>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</si>
  <si>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</si>
  <si>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</si>
  <si>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</si>
  <si>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</si>
  <si>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</si>
  <si>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</si>
  <si>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</si>
  <si>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</si>
  <si>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</si>
  <si>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</si>
  <si>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</si>
  <si>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</si>
  <si>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</si>
  <si>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</si>
  <si>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</si>
  <si>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</si>
  <si>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</si>
  <si>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</si>
  <si>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</si>
  <si>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</si>
  <si>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</si>
  <si>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</si>
  <si>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</si>
  <si>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</si>
  <si>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</si>
  <si>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</si>
  <si>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</si>
  <si>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</si>
  <si>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</si>
  <si>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</si>
  <si>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</si>
  <si>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</si>
  <si>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</si>
  <si>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</si>
  <si>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</si>
  <si>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</si>
  <si>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</si>
  <si>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</si>
  <si>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</si>
  <si>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</si>
  <si>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</si>
  <si>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</si>
  <si>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</si>
  <si>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</si>
  <si>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</si>
  <si>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</si>
  <si>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</si>
  <si>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</si>
  <si>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</si>
  <si>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</si>
  <si>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</si>
  <si>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</si>
  <si>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</si>
  <si>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</si>
  <si>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</si>
  <si>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</si>
  <si>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</si>
  <si>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</si>
  <si>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</si>
  <si>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</si>
  <si>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</si>
  <si>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</si>
  <si>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</si>
  <si>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</si>
  <si>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</si>
  <si>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</si>
  <si>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</si>
  <si>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</si>
  <si>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</si>
  <si>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</si>
  <si>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</si>
  <si>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</si>
  <si>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</si>
  <si>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</si>
  <si>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</si>
  <si>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</si>
  <si>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</si>
  <si>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</si>
  <si>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</si>
  <si>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</si>
  <si>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</si>
  <si>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</si>
  <si>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</si>
  <si>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</si>
  <si>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</si>
  <si>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</si>
  <si>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</si>
  <si>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</si>
  <si>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</si>
  <si>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</si>
  <si>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</si>
  <si>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</si>
  <si>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</si>
  <si>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</si>
  <si>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</si>
  <si>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</si>
  <si>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</si>
  <si>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</si>
  <si>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</si>
  <si>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</si>
  <si>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</si>
  <si>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</si>
  <si>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</si>
  <si>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</si>
  <si>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</si>
  <si>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</si>
  <si>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</si>
  <si>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</si>
  <si>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</si>
  <si>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</si>
  <si>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</si>
  <si>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</si>
  <si>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</si>
  <si>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</si>
  <si>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</si>
  <si>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</si>
  <si>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</si>
  <si>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</si>
  <si>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</si>
  <si>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</si>
  <si>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</si>
  <si>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</si>
  <si>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</si>
  <si>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</si>
  <si>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</si>
  <si>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</si>
  <si>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</si>
  <si>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</si>
  <si>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</si>
  <si>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</si>
  <si>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</si>
  <si>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</si>
  <si>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</si>
  <si>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</si>
  <si>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</si>
  <si>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</si>
  <si>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</si>
  <si>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</si>
  <si>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</si>
  <si>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</si>
  <si>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</si>
  <si>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</si>
  <si>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</si>
  <si>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</si>
  <si>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</si>
  <si>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</si>
  <si>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</si>
  <si>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</si>
  <si>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</si>
  <si>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</si>
  <si>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</si>
  <si>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</si>
  <si>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</si>
  <si>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</si>
  <si>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</si>
  <si>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</si>
  <si>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</si>
  <si>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</si>
  <si>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</si>
  <si>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</si>
  <si>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</si>
  <si>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</si>
  <si>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</si>
  <si>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</si>
  <si>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</si>
  <si>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</si>
  <si>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</si>
  <si>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</si>
  <si>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</si>
  <si>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</si>
  <si>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</si>
  <si>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</si>
  <si>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</si>
  <si>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</si>
  <si>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</si>
  <si>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</si>
  <si>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</si>
  <si>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</si>
  <si>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</si>
  <si>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</si>
  <si>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</si>
  <si>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</si>
  <si>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</si>
  <si>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</si>
  <si>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</si>
  <si>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</si>
  <si>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</si>
  <si>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</si>
  <si>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</si>
  <si>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</si>
  <si>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</si>
  <si>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</si>
  <si>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</si>
  <si>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</si>
  <si>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</si>
  <si>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</si>
  <si>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</si>
  <si>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</si>
  <si>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</si>
  <si>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</si>
  <si>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</si>
  <si>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</si>
  <si>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</si>
  <si>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</si>
  <si>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</si>
  <si>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</si>
  <si>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</si>
  <si>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</si>
  <si>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</si>
  <si>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</si>
  <si>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</si>
  <si>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</si>
  <si>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</si>
  <si>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</si>
  <si>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</si>
  <si>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</si>
  <si>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</si>
  <si>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</si>
  <si>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</si>
  <si>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</si>
  <si>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</si>
  <si>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</si>
  <si>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</si>
  <si>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</si>
  <si>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</si>
  <si>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</si>
  <si>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</si>
  <si>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</si>
  <si>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</si>
  <si>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</si>
  <si>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</si>
  <si>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</si>
  <si>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</si>
  <si>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</si>
  <si>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</si>
  <si>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</si>
  <si>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</si>
  <si>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</si>
  <si>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</si>
  <si>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</si>
  <si>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</si>
  <si>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</si>
  <si>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</si>
  <si>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</si>
  <si>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</si>
  <si>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</si>
  <si>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</si>
  <si>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</si>
  <si>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</si>
  <si>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</si>
  <si>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</si>
  <si>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</si>
  <si>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</si>
  <si>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</si>
  <si>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</si>
  <si>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</si>
  <si>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</si>
  <si>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</si>
  <si>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</si>
  <si>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</si>
  <si>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</si>
  <si>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</si>
  <si>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</si>
  <si>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</si>
  <si>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</si>
  <si>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</si>
  <si>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</si>
  <si>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</si>
  <si>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</si>
  <si>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</si>
  <si>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</si>
  <si>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</si>
  <si>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</si>
  <si>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</si>
  <si>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</si>
  <si>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</si>
  <si>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</si>
  <si>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</si>
  <si>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</si>
  <si>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</si>
  <si>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</si>
  <si>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</si>
  <si>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</si>
  <si>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</si>
  <si>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</si>
  <si>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</si>
  <si>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</si>
  <si>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</si>
  <si>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</si>
  <si>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</si>
  <si>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</si>
  <si>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</si>
  <si>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</si>
  <si>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</si>
  <si>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</si>
  <si>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</si>
  <si>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</si>
  <si>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</si>
  <si>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</si>
  <si>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</si>
  <si>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</si>
  <si>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</si>
  <si>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</si>
  <si>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</si>
  <si>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</si>
  <si>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</si>
  <si>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</si>
  <si>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</si>
  <si>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</si>
  <si>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</si>
  <si>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</si>
  <si>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</si>
  <si>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</si>
  <si>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</si>
  <si>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</si>
  <si>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</si>
  <si>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</si>
  <si>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</si>
  <si>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</si>
  <si>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</si>
  <si>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</si>
  <si>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</si>
  <si>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</si>
  <si>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</si>
  <si>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</si>
  <si>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</si>
  <si>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</si>
  <si>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</si>
  <si>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</si>
  <si>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</si>
  <si>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</si>
  <si>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</si>
  <si>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</si>
  <si>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</si>
  <si>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</si>
  <si>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</si>
  <si>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</si>
  <si>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</si>
  <si>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</si>
  <si>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</si>
  <si>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</si>
  <si>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</si>
  <si>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</si>
  <si>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</si>
  <si>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</si>
  <si>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</si>
  <si>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</si>
  <si>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</si>
  <si>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</si>
  <si>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</si>
  <si>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</si>
  <si>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</si>
  <si>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</si>
  <si>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</si>
  <si>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</si>
  <si>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</si>
  <si>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</si>
  <si>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</si>
  <si>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</si>
  <si>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</si>
  <si>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</si>
  <si>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</si>
  <si>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</si>
  <si>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</si>
  <si>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</si>
  <si>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</si>
  <si>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</si>
  <si>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</si>
  <si>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</si>
  <si>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</si>
  <si>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</si>
  <si>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</si>
  <si>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</si>
  <si>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</si>
  <si>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</si>
  <si>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</si>
  <si>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</si>
  <si>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</si>
  <si>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</si>
  <si>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</si>
  <si>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</si>
  <si>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</si>
  <si>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</si>
  <si>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</si>
  <si>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</si>
  <si>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</si>
  <si>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</si>
  <si>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</si>
  <si>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</si>
  <si>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</si>
  <si>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</si>
  <si>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</si>
  <si>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</si>
  <si>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</si>
  <si>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</si>
  <si>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</si>
  <si>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</si>
  <si>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</si>
  <si>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</si>
  <si>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</si>
  <si>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</si>
  <si>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</si>
  <si>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</si>
  <si>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</si>
  <si>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</si>
  <si>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</si>
  <si>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</si>
  <si>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</si>
  <si>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</si>
  <si>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</si>
  <si>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</si>
  <si>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</si>
  <si>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</si>
  <si>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</si>
  <si>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</si>
  <si>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</si>
  <si>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</si>
  <si>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</si>
  <si>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</si>
  <si>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</si>
  <si>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</si>
  <si>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</si>
  <si>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</si>
  <si>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</si>
  <si>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</si>
  <si>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</si>
  <si>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</si>
  <si>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</si>
  <si>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</si>
  <si>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</si>
  <si>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</si>
  <si>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</si>
  <si>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</si>
  <si>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</si>
  <si>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</si>
  <si>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</si>
  <si>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</si>
  <si>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</si>
  <si>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</si>
  <si>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</si>
  <si>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</si>
  <si>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</si>
  <si>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</si>
  <si>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</si>
  <si>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</si>
  <si>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</si>
  <si>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</si>
  <si>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</si>
  <si>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</si>
  <si>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</si>
  <si>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</si>
  <si>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</si>
  <si>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</si>
  <si>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</si>
  <si>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</si>
  <si>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</si>
  <si>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</si>
  <si>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</si>
  <si>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</si>
  <si>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</si>
  <si>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</si>
  <si>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</si>
  <si>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</si>
  <si>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</si>
  <si>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</si>
  <si>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</si>
  <si>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</si>
  <si>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</si>
  <si>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</si>
  <si>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</si>
  <si>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</si>
  <si>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</si>
  <si>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</si>
  <si>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</si>
  <si>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</si>
  <si>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</si>
  <si>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</si>
  <si>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</si>
  <si>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</si>
  <si>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</si>
  <si>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</si>
  <si>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</si>
  <si>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</si>
  <si>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</si>
  <si>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</si>
  <si>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</si>
  <si>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</si>
  <si>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</si>
  <si>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</si>
  <si>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</si>
  <si>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</si>
  <si>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</si>
  <si>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</si>
  <si>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</si>
  <si>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</si>
  <si>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</si>
  <si>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</si>
  <si>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</si>
  <si>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</si>
  <si>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</si>
  <si>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</si>
  <si>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</si>
  <si>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</si>
  <si>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</si>
  <si>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</si>
  <si>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</si>
  <si>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</si>
  <si>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</si>
  <si>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</si>
  <si>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</si>
  <si>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</si>
  <si>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</si>
  <si>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</si>
  <si>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</si>
  <si>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</si>
  <si>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</si>
  <si>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</si>
  <si>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</si>
  <si>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</si>
  <si>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</si>
  <si>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</si>
  <si>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</si>
  <si>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</si>
  <si>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</si>
  <si>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</si>
  <si>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</si>
  <si>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</si>
  <si>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</si>
  <si>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</si>
  <si>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</si>
  <si>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</si>
  <si>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</si>
  <si>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</si>
  <si>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</si>
  <si>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</si>
  <si>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</si>
  <si>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</si>
  <si>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</si>
  <si>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</si>
  <si>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</si>
  <si>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</si>
  <si>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</si>
  <si>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</si>
  <si>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</si>
  <si>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</si>
  <si>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</si>
  <si>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</si>
  <si>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</si>
  <si>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</si>
  <si>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</si>
  <si>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</si>
  <si>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</si>
  <si>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</si>
  <si>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</si>
  <si>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</si>
  <si>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</si>
  <si>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</si>
  <si>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</si>
  <si>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</si>
  <si>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</si>
  <si>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</si>
  <si>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</si>
  <si>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</si>
  <si>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</si>
  <si>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</si>
  <si>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</si>
  <si>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</si>
  <si>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</si>
  <si>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</si>
  <si>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</si>
  <si>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</si>
  <si>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</si>
  <si>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</si>
  <si>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</si>
  <si>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</si>
  <si>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</si>
  <si>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</si>
  <si>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</si>
  <si>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</si>
  <si>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</si>
  <si>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</si>
  <si>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</si>
  <si>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</si>
  <si>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</si>
  <si>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</si>
  <si>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</si>
  <si>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</si>
  <si>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</si>
  <si>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</si>
  <si>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</si>
  <si>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</si>
  <si>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</si>
  <si>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</si>
  <si>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</si>
  <si>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</si>
  <si>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</si>
  <si>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</si>
  <si>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</si>
  <si>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</si>
  <si>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</si>
  <si>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</si>
  <si>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</si>
  <si>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</si>
  <si>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</si>
  <si>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</si>
  <si>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</si>
  <si>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</si>
  <si>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</si>
  <si>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</si>
  <si>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</si>
  <si>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</si>
  <si>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</si>
  <si>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</si>
  <si>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</si>
  <si>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</si>
  <si>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</si>
  <si>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</si>
  <si>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</si>
  <si>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</si>
  <si>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</si>
  <si>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</si>
  <si>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</si>
  <si>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</si>
  <si>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</si>
  <si>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</si>
  <si>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</si>
  <si>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</si>
  <si>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</si>
  <si>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</si>
  <si>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</si>
  <si>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</si>
  <si>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</si>
  <si>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</si>
  <si>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</si>
  <si>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</si>
  <si>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</si>
  <si>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</si>
  <si>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</si>
  <si>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</si>
  <si>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</si>
  <si>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</si>
  <si>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</si>
  <si>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</si>
  <si>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</si>
  <si>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</si>
  <si>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</si>
  <si>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</si>
  <si>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</si>
  <si>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</si>
  <si>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</si>
  <si>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</si>
  <si>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</si>
  <si>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</si>
  <si>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</si>
  <si>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</si>
  <si>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</si>
  <si>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</si>
  <si>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</si>
  <si>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</si>
  <si>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</si>
  <si>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</si>
  <si>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</si>
  <si>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</si>
  <si>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</si>
  <si>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</si>
  <si>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</si>
  <si>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</si>
  <si>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</si>
  <si>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</si>
  <si>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</si>
  <si>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</si>
  <si>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</si>
  <si>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</si>
  <si>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</si>
  <si>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</si>
  <si>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</si>
  <si>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</si>
  <si>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</si>
  <si>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</si>
  <si>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</si>
  <si>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</si>
  <si>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</si>
  <si>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</si>
  <si>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</si>
  <si>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</si>
  <si>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</si>
  <si>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</si>
  <si>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</si>
  <si>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</si>
  <si>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</si>
  <si>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</si>
  <si>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</si>
  <si>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</si>
  <si>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</si>
  <si>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</si>
  <si>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</si>
  <si>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</si>
  <si>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</si>
  <si>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</si>
  <si>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</si>
  <si>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</si>
  <si>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</si>
  <si>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</si>
  <si>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</si>
  <si>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</si>
  <si>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</si>
  <si>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</si>
  <si>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</si>
  <si>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</si>
  <si>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</si>
  <si>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</si>
  <si>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</si>
  <si>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</si>
  <si>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</si>
  <si>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</si>
  <si>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</si>
  <si>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</si>
  <si>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</si>
  <si>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</si>
  <si>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</si>
  <si>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</si>
  <si>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</si>
  <si>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</si>
  <si>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</si>
  <si>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</si>
  <si>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</si>
  <si>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</si>
  <si>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</si>
  <si>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</si>
  <si>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</si>
  <si>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</si>
  <si>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</si>
  <si>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</si>
  <si>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</si>
  <si>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</si>
  <si>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</si>
  <si>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</si>
  <si>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</si>
  <si>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</si>
  <si>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</si>
  <si>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</si>
  <si>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</si>
  <si>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</si>
  <si>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</si>
  <si>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</si>
  <si>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</si>
  <si>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</si>
  <si>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</si>
  <si>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</si>
  <si>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</si>
  <si>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</si>
  <si>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</si>
  <si>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</si>
  <si>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</si>
  <si>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</si>
  <si>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</si>
  <si>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</si>
  <si>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</si>
  <si>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</si>
  <si>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</si>
  <si>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</si>
  <si>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</si>
  <si>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</si>
  <si>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</si>
  <si>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</si>
  <si>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</si>
  <si>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</si>
  <si>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</si>
  <si>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</si>
  <si>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</si>
  <si>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</si>
  <si>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</si>
  <si>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</si>
  <si>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</si>
  <si>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</si>
  <si>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</si>
  <si>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</si>
  <si>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</si>
  <si>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</si>
  <si>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</si>
  <si>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</si>
  <si>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</si>
  <si>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</si>
  <si>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</si>
  <si>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</si>
  <si>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</si>
  <si>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</si>
  <si>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</si>
  <si>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</si>
  <si>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</si>
  <si>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</si>
  <si>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</si>
  <si>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</si>
  <si>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</si>
  <si>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</si>
  <si>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</si>
  <si>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</si>
  <si>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</si>
  <si>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</si>
  <si>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</si>
  <si>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</si>
  <si>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</si>
  <si>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</si>
  <si>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</si>
  <si>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</si>
  <si>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</si>
  <si>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</si>
  <si>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</si>
  <si>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</si>
  <si>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</si>
  <si>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</si>
  <si>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</si>
  <si>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</si>
  <si>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</si>
  <si>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</si>
  <si>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</si>
  <si>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</si>
  <si>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</si>
  <si>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</si>
  <si>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</si>
  <si>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</si>
  <si>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</si>
  <si>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</si>
  <si>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</si>
  <si>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</si>
  <si>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</si>
  <si>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</si>
  <si>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</si>
  <si>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</si>
  <si>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</si>
  <si>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</si>
  <si>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</si>
  <si>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</si>
  <si>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</si>
  <si>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</si>
  <si>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</si>
  <si>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</si>
  <si>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</si>
  <si>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</si>
  <si>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</si>
  <si>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</si>
  <si>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</si>
  <si>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</si>
  <si>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</si>
  <si>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</si>
  <si>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</si>
  <si>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</si>
  <si>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</si>
  <si>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</si>
  <si>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</si>
  <si>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</si>
  <si>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</si>
  <si>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</si>
  <si>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</si>
  <si>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</si>
  <si>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</si>
  <si>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</si>
  <si>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</si>
  <si>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</si>
  <si>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</si>
  <si>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</si>
  <si>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</si>
  <si>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</si>
  <si>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</si>
  <si>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</si>
  <si>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</si>
  <si>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</si>
  <si>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</si>
  <si>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</si>
  <si>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</si>
  <si>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</si>
  <si>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</si>
  <si>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</si>
  <si>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</si>
  <si>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</si>
  <si>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</si>
  <si>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</si>
  <si>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</si>
  <si>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</si>
  <si>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</si>
  <si>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</si>
  <si>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</si>
  <si>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</si>
  <si>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</si>
  <si>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</si>
  <si>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</si>
  <si>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</si>
  <si>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</si>
  <si>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</si>
  <si>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</si>
  <si>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</si>
  <si>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</si>
  <si>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</si>
  <si>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</si>
  <si>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</si>
  <si>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</si>
  <si>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</si>
  <si>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</si>
  <si>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</si>
  <si>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</si>
  <si>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</si>
  <si>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</si>
  <si>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</si>
  <si>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</si>
  <si>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</si>
  <si>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</si>
  <si>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</si>
  <si>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</si>
  <si>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</si>
  <si>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</si>
  <si>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</si>
  <si>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</si>
  <si>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</si>
  <si>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</si>
  <si>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</si>
  <si>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</si>
  <si>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</si>
  <si>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</si>
  <si>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</si>
  <si>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</si>
  <si>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</si>
  <si>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</si>
  <si>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</si>
  <si>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</si>
  <si>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</si>
  <si>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</si>
  <si>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</si>
  <si>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</si>
  <si>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</si>
  <si>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</si>
  <si>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</si>
  <si>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</si>
  <si>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</si>
  <si>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</si>
  <si>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</si>
  <si>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</si>
  <si>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</si>
  <si>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</si>
  <si>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</si>
  <si>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</si>
  <si>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</si>
  <si>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</si>
  <si>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</si>
  <si>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</si>
  <si>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</si>
  <si>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</si>
  <si>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</si>
  <si>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</si>
  <si>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</si>
  <si>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</si>
  <si>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</si>
  <si>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</si>
  <si>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</si>
  <si>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</si>
  <si>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</si>
  <si>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</si>
  <si>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</si>
  <si>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</si>
  <si>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</si>
  <si>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</si>
  <si>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</si>
  <si>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</si>
  <si>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</si>
  <si>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</si>
  <si>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</si>
  <si>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</si>
  <si>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</si>
  <si>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</si>
  <si>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</si>
  <si>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</si>
  <si>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</si>
  <si>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</si>
  <si>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</si>
  <si>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</si>
  <si>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</si>
  <si>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</si>
  <si>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</si>
  <si>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</si>
  <si>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</si>
  <si>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</si>
  <si>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</si>
  <si>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</si>
  <si>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</si>
  <si>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</si>
  <si>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</si>
  <si>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</si>
  <si>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</si>
  <si>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</si>
  <si>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</si>
  <si>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</si>
  <si>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</si>
  <si>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</si>
  <si>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</si>
  <si>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</si>
  <si>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</si>
  <si>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</si>
  <si>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</si>
  <si>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</si>
  <si>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</si>
  <si>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</si>
  <si>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</si>
  <si>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</si>
  <si>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</si>
  <si>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</si>
  <si>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</si>
  <si>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</si>
  <si>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</si>
  <si>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</si>
  <si>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</si>
  <si>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</si>
  <si>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</si>
  <si>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</si>
  <si>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</si>
  <si>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</si>
  <si>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</si>
  <si>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</si>
  <si>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</si>
  <si>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</si>
  <si>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</si>
  <si>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</si>
  <si>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</si>
  <si>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</si>
  <si>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</si>
  <si>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</si>
  <si>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</si>
  <si>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</si>
  <si>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</si>
  <si>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</si>
  <si>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</si>
  <si>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</si>
  <si>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</si>
  <si>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</si>
  <si>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</si>
  <si>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</si>
  <si>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</si>
  <si>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</si>
  <si>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</si>
  <si>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</si>
  <si>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</si>
  <si>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</si>
  <si>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</si>
  <si>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</si>
  <si>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</si>
  <si>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</si>
  <si>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</si>
  <si>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</si>
  <si>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</si>
  <si>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</si>
  <si>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</si>
  <si>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</si>
  <si>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</si>
  <si>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</si>
  <si>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</si>
  <si>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</si>
  <si>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</si>
  <si>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</si>
  <si>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</si>
  <si>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</si>
  <si>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</si>
  <si>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</si>
  <si>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</si>
  <si>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</si>
  <si>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</si>
  <si>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</si>
  <si>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</si>
  <si>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</si>
  <si>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</si>
  <si>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</si>
  <si>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</si>
  <si>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</si>
  <si>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</si>
  <si>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</si>
  <si>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</si>
  <si>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</si>
  <si>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</si>
  <si>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</si>
  <si>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</si>
  <si>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</si>
  <si>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</si>
  <si>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</si>
  <si>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</si>
  <si>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</si>
  <si>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</si>
  <si>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</si>
  <si>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</si>
  <si>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</si>
  <si>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</si>
  <si>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</si>
  <si>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</si>
  <si>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</si>
  <si>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</si>
  <si>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</si>
  <si>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</si>
  <si>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</si>
  <si>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</si>
  <si>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</si>
  <si>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</si>
  <si>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</si>
  <si>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</si>
  <si>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</si>
  <si>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</si>
  <si>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</si>
  <si>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</si>
  <si>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</si>
  <si>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</si>
  <si>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</si>
  <si>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</si>
  <si>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</si>
  <si>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</si>
  <si>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</si>
  <si>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</si>
  <si>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</si>
  <si>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</si>
  <si>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</si>
  <si>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</si>
  <si>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</si>
  <si>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</si>
  <si>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</si>
  <si>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</si>
  <si>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</si>
  <si>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</si>
  <si>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</si>
  <si>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</si>
  <si>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</si>
  <si>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</si>
  <si>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</si>
  <si>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</si>
  <si>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</si>
  <si>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</si>
  <si>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</si>
  <si>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</si>
  <si>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</si>
  <si>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</si>
  <si>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</si>
  <si>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</si>
  <si>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</si>
  <si>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</si>
  <si>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</si>
  <si>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</si>
  <si>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</si>
  <si>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</si>
  <si>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</si>
  <si>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</si>
  <si>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</si>
  <si>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</si>
  <si>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</si>
  <si>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</si>
  <si>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</si>
  <si>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</si>
  <si>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</si>
  <si>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</si>
  <si>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</si>
  <si>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</si>
  <si>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</si>
  <si>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</si>
  <si>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</si>
  <si>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</si>
  <si>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</si>
  <si>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</si>
  <si>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</si>
  <si>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</si>
  <si>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</si>
  <si>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</si>
  <si>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</si>
  <si>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</si>
  <si>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</si>
  <si>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</si>
  <si>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</si>
  <si>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</si>
  <si>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</si>
  <si>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</si>
  <si>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</si>
  <si>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</si>
  <si>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</si>
  <si>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</si>
  <si>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</si>
  <si>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</si>
  <si>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</si>
  <si>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</si>
  <si>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</si>
  <si>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</si>
  <si>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</si>
  <si>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</si>
  <si>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</si>
  <si>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</si>
  <si>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</si>
  <si>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</si>
  <si>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</si>
  <si>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</si>
  <si>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</si>
  <si>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</si>
  <si>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</si>
  <si>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</si>
  <si>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</si>
  <si>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</si>
  <si>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</si>
  <si>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</si>
  <si>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</si>
  <si>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</si>
  <si>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</si>
  <si>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</si>
  <si>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</si>
  <si>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</si>
  <si>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</si>
  <si>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</si>
  <si>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</si>
  <si>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</si>
  <si>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</si>
  <si>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</si>
  <si>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</si>
  <si>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</si>
  <si>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</si>
  <si>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</si>
  <si>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</si>
  <si>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</si>
  <si>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</si>
  <si>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</si>
  <si>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</si>
  <si>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</si>
  <si>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</si>
  <si>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</si>
  <si>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</si>
  <si>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</si>
  <si>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</si>
  <si>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</si>
  <si>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</si>
  <si>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</si>
  <si>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</si>
  <si>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</si>
  <si>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</si>
  <si>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</si>
  <si>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</si>
  <si>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</si>
  <si>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</si>
  <si>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</si>
  <si>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</si>
  <si>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</si>
  <si>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</si>
  <si>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</si>
  <si>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</si>
  <si>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</si>
  <si>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</si>
  <si>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</si>
  <si>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</si>
  <si>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</si>
  <si>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</si>
  <si>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</si>
  <si>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</si>
  <si>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</si>
  <si>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</si>
  <si>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</si>
  <si>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</si>
  <si>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</si>
  <si>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</si>
  <si>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</si>
  <si>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</si>
  <si>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</si>
  <si>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</si>
  <si>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</si>
  <si>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</si>
  <si>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</si>
  <si>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</si>
  <si>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</si>
  <si>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</si>
  <si>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</si>
  <si>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</si>
  <si>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</si>
  <si>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</si>
  <si>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</si>
  <si>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</si>
  <si>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</si>
  <si>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</si>
  <si>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</si>
  <si>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</si>
  <si>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</si>
  <si>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</si>
  <si>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</si>
  <si>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</si>
  <si>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</si>
  <si>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</si>
  <si>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</si>
  <si>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</si>
  <si>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</si>
  <si>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</si>
  <si>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</si>
  <si>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</si>
  <si>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</si>
  <si>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</si>
  <si>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</si>
  <si>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</si>
  <si>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</si>
  <si>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</si>
  <si>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</si>
  <si>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</si>
  <si>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</si>
  <si>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</si>
  <si>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</si>
  <si>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</si>
  <si>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</si>
  <si>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</si>
  <si>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</si>
  <si>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</si>
  <si>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</si>
  <si>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</si>
  <si>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</si>
  <si>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</si>
  <si>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</si>
  <si>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</si>
  <si>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</si>
  <si>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</si>
  <si>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</si>
  <si>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</si>
  <si>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</si>
  <si>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</si>
  <si>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</si>
  <si>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</si>
  <si>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</si>
  <si>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</si>
  <si>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</si>
  <si>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</si>
  <si>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</si>
  <si>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</si>
  <si>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</si>
  <si>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</si>
  <si>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</si>
  <si>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</si>
  <si>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</si>
  <si>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</si>
  <si>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</si>
  <si>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</si>
  <si>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</si>
  <si>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</si>
  <si>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</si>
  <si>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</si>
  <si>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</si>
  <si>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</si>
  <si>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</si>
  <si>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</si>
  <si>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</si>
  <si>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</si>
  <si>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</si>
  <si>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</si>
  <si>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</si>
  <si>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</si>
  <si>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</si>
  <si>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</si>
  <si>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</si>
  <si>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</si>
  <si>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</si>
  <si>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</si>
  <si>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</si>
  <si>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</si>
  <si>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</si>
  <si>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</si>
  <si>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</si>
  <si>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</si>
  <si>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</si>
  <si>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</si>
  <si>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</si>
  <si>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</si>
  <si>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</si>
  <si>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</si>
  <si>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</si>
  <si>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</si>
  <si>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</si>
  <si>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</si>
  <si>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</si>
  <si>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</si>
  <si>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</si>
  <si>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</si>
  <si>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</si>
  <si>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</si>
  <si>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</si>
  <si>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</si>
  <si>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</si>
  <si>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</si>
  <si>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</si>
  <si>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</si>
  <si>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</si>
  <si>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</si>
  <si>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</si>
  <si>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</si>
  <si>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</si>
  <si>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</si>
  <si>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</si>
  <si>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</si>
  <si>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</si>
  <si>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</si>
  <si>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</si>
  <si>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</si>
  <si>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</si>
  <si>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</si>
  <si>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</si>
  <si>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</si>
  <si>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</si>
  <si>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</si>
  <si>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</si>
  <si>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</si>
  <si>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</si>
  <si>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</si>
  <si>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</si>
  <si>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</si>
  <si>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</si>
  <si>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</si>
  <si>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</si>
  <si>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</si>
  <si>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</si>
  <si>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</si>
  <si>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</si>
  <si>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</si>
  <si>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</si>
  <si>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</si>
  <si>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</si>
  <si>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</si>
  <si>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</si>
  <si>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</si>
  <si>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</si>
  <si>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</si>
  <si>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</si>
  <si>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</si>
  <si>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</si>
  <si>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</si>
  <si>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</si>
  <si>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</si>
  <si>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</si>
  <si>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</si>
  <si>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</si>
  <si>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</si>
  <si>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</si>
  <si>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</si>
  <si>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</si>
  <si>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</si>
  <si>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</si>
  <si>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</si>
  <si>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</si>
  <si>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</si>
  <si>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</si>
  <si>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</si>
  <si>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</si>
  <si>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</si>
  <si>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</si>
  <si>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</si>
  <si>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</si>
  <si>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</si>
  <si>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</si>
  <si>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</si>
  <si>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</si>
  <si>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</si>
  <si>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</si>
  <si>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</si>
  <si>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</si>
  <si>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</si>
  <si>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</si>
  <si>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</si>
  <si>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</si>
  <si>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</si>
  <si>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</si>
  <si>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</si>
  <si>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</si>
  <si>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</si>
  <si>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</si>
  <si>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</si>
  <si>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</si>
  <si>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</si>
  <si>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</si>
  <si>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</si>
  <si>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</si>
  <si>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</si>
  <si>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</si>
  <si>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</si>
  <si>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</si>
  <si>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</si>
  <si>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</si>
  <si>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</si>
  <si>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</si>
  <si>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</si>
  <si>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</si>
  <si>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</si>
  <si>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</si>
  <si>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</si>
  <si>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</si>
  <si>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</si>
  <si>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</si>
  <si>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</si>
  <si>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</si>
  <si>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</si>
  <si>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</si>
  <si>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</si>
  <si>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</si>
  <si>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</si>
  <si>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</si>
  <si>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</si>
  <si>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</si>
  <si>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</si>
  <si>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</si>
  <si>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</si>
  <si>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</si>
  <si>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</si>
  <si>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</si>
  <si>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</si>
  <si>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</si>
  <si>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</si>
  <si>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</si>
  <si>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</si>
  <si>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</si>
  <si>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</si>
  <si>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</si>
  <si>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</si>
  <si>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</si>
  <si>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</si>
  <si>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</si>
  <si>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</si>
  <si>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</si>
  <si>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</si>
  <si>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</si>
  <si>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</si>
  <si>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</si>
  <si>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</si>
  <si>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</si>
  <si>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</si>
  <si>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</si>
  <si>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</si>
  <si>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</si>
  <si>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</si>
  <si>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</si>
  <si>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</si>
  <si>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</si>
  <si>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</si>
  <si>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</si>
  <si>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</si>
  <si>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</si>
  <si>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</si>
  <si>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</si>
  <si>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</si>
  <si>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</si>
  <si>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</si>
  <si>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</si>
  <si>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</si>
  <si>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</si>
  <si>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</si>
  <si>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</si>
  <si>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</si>
  <si>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</si>
  <si>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</si>
  <si>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</si>
  <si>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</si>
  <si>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</si>
  <si>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</si>
  <si>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</si>
  <si>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</si>
  <si>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</si>
  <si>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</si>
  <si>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</si>
  <si>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</si>
  <si>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</si>
  <si>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</si>
  <si>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</si>
  <si>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</si>
  <si>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</si>
  <si>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</si>
  <si>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</si>
  <si>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</si>
  <si>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</si>
  <si>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</si>
  <si>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</si>
  <si>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</si>
  <si>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</si>
  <si>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</si>
  <si>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</si>
  <si>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</si>
  <si>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</si>
  <si>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</si>
  <si>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</si>
  <si>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</si>
  <si>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</si>
  <si>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</si>
  <si>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</si>
  <si>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</si>
  <si>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</si>
  <si>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</si>
  <si>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</si>
  <si>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</si>
  <si>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</si>
  <si>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</si>
  <si>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</si>
  <si>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</si>
  <si>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</si>
  <si>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</si>
  <si>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</si>
  <si>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</si>
  <si>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</si>
  <si>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</si>
  <si>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</si>
  <si>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</si>
  <si>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</si>
  <si>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</si>
  <si>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</si>
  <si>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</si>
  <si>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</si>
  <si>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</si>
  <si>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</si>
  <si>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</si>
  <si>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</si>
  <si>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</si>
  <si>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</si>
  <si>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</si>
  <si>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</si>
  <si>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</si>
  <si>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</si>
  <si>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</si>
  <si>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</si>
  <si>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</si>
  <si>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</si>
  <si>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</si>
  <si>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</si>
  <si>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</si>
  <si>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</si>
  <si>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</si>
  <si>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</si>
  <si>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</si>
  <si>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</si>
  <si>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</si>
  <si>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</si>
  <si>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</si>
  <si>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</si>
  <si>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</si>
  <si>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</si>
  <si>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</si>
  <si>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</si>
  <si>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</si>
  <si>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</si>
  <si>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</si>
  <si>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</si>
  <si>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</si>
  <si>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</si>
  <si>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</si>
  <si>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</si>
  <si>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</si>
  <si>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</si>
  <si>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</si>
  <si>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</si>
  <si>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</si>
  <si>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</si>
  <si>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</si>
  <si>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</si>
  <si>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</si>
  <si>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</si>
  <si>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</si>
  <si>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</si>
  <si>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</si>
  <si>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</si>
  <si>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</si>
  <si>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</si>
  <si>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</si>
  <si>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</si>
  <si>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</si>
  <si>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</si>
  <si>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</si>
  <si>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</si>
  <si>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</si>
  <si>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</si>
  <si>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</si>
  <si>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</si>
  <si>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</si>
  <si>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</si>
  <si>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</si>
  <si>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</si>
  <si>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</si>
  <si>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</si>
  <si>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</si>
  <si>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</si>
  <si>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</si>
  <si>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</si>
  <si>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</si>
  <si>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</si>
  <si>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</si>
  <si>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</si>
  <si>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</si>
  <si>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</si>
  <si>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</si>
  <si>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</si>
  <si>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</si>
  <si>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</si>
  <si>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</si>
  <si>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</si>
  <si>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</si>
  <si>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</si>
  <si>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</si>
  <si>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</si>
  <si>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</si>
  <si>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</si>
  <si>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</si>
  <si>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</si>
  <si>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</si>
  <si>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</si>
  <si>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</si>
  <si>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</si>
  <si>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</si>
  <si>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</si>
  <si>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</si>
  <si>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</si>
  <si>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</si>
  <si>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</si>
  <si>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</si>
  <si>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</si>
  <si>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</si>
  <si>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</si>
  <si>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</si>
  <si>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</si>
  <si>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</si>
  <si>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</si>
  <si>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</si>
  <si>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</si>
  <si>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</si>
  <si>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</si>
  <si>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</si>
  <si>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</si>
  <si>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</si>
  <si>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</si>
  <si>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</si>
  <si>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</si>
  <si>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</si>
  <si>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</si>
  <si>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</si>
  <si>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</si>
  <si>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</si>
  <si>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</si>
  <si>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</si>
  <si>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</si>
  <si>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</si>
  <si>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</si>
  <si>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</si>
  <si>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</si>
  <si>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</si>
  <si>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</si>
  <si>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</si>
  <si>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</si>
  <si>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</si>
  <si>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</si>
  <si>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</si>
  <si>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</si>
  <si>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</si>
  <si>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</si>
  <si>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</si>
  <si>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</si>
  <si>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</si>
  <si>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</si>
  <si>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</si>
  <si>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</si>
  <si>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</si>
  <si>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</si>
  <si>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</si>
  <si>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</si>
  <si>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</si>
  <si>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</si>
  <si>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</si>
  <si>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</si>
  <si>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</si>
  <si>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</si>
  <si>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</si>
  <si>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</si>
  <si>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</si>
  <si>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</si>
  <si>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</si>
  <si>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</si>
  <si>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</si>
  <si>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</si>
  <si>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</si>
  <si>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</si>
  <si>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</si>
  <si>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</si>
  <si>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</si>
  <si>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</si>
  <si>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</si>
  <si>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</si>
  <si>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</si>
  <si>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</si>
  <si>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</si>
  <si>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</si>
  <si>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</si>
  <si>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</si>
  <si>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</si>
  <si>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</si>
  <si>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</si>
  <si>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</si>
  <si>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</si>
  <si>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</si>
  <si>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</si>
  <si>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</si>
  <si>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</si>
  <si>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</si>
  <si>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</si>
  <si>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</si>
  <si>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</si>
  <si>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</si>
  <si>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</si>
  <si>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</si>
  <si>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</si>
  <si>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</si>
  <si>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</si>
  <si>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</si>
  <si>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</si>
  <si>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</si>
  <si>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</si>
  <si>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</si>
  <si>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</si>
  <si>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</si>
  <si>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</si>
  <si>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</si>
  <si>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</si>
  <si>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</si>
  <si>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</si>
  <si>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</si>
  <si>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</si>
  <si>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</si>
  <si>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</si>
  <si>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</si>
  <si>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</si>
  <si>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</si>
  <si>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</si>
  <si>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</si>
  <si>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</si>
  <si>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</si>
  <si>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</si>
  <si>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</si>
  <si>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</si>
  <si>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</si>
  <si>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</si>
  <si>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</si>
  <si>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</si>
  <si>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</si>
  <si>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</si>
  <si>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</si>
  <si>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</si>
  <si>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</si>
  <si>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</si>
  <si>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</si>
  <si>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</si>
  <si>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</si>
  <si>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</si>
  <si>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</si>
  <si>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</si>
  <si>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</si>
  <si>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</si>
  <si>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</si>
  <si>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</si>
  <si>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</si>
  <si>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</si>
  <si>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</si>
  <si>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</si>
  <si>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</si>
  <si>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</si>
  <si>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</si>
  <si>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</si>
  <si>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</si>
  <si>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</si>
  <si>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</si>
  <si>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</si>
  <si>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</si>
  <si>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</si>
  <si>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</si>
  <si>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</si>
  <si>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</si>
  <si>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</si>
  <si>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</si>
  <si>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</si>
  <si>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</si>
  <si>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</si>
  <si>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</si>
  <si>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</si>
  <si>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</si>
  <si>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</si>
  <si>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</si>
  <si>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</si>
  <si>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</si>
  <si>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</si>
  <si>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</si>
  <si>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</si>
  <si>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</si>
  <si>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</si>
  <si>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</si>
  <si>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</si>
  <si>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</si>
  <si>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</si>
  <si>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</si>
  <si>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</si>
  <si>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</si>
  <si>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</si>
  <si>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</si>
  <si>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</si>
  <si>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</si>
  <si>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</si>
  <si>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</si>
  <si>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</si>
  <si>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</si>
  <si>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</si>
  <si>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</si>
  <si>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</si>
  <si>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</si>
  <si>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</si>
  <si>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</si>
  <si>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</si>
  <si>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</si>
  <si>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</si>
  <si>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</si>
  <si>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</si>
  <si>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</si>
  <si>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</si>
  <si>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</si>
  <si>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</si>
  <si>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</si>
  <si>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</si>
  <si>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</si>
  <si>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</si>
  <si>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</si>
  <si>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</si>
  <si>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</si>
  <si>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</si>
  <si>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</si>
  <si>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</si>
  <si>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</si>
  <si>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</si>
  <si>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</si>
  <si>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</si>
  <si>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</si>
  <si>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</si>
  <si>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</si>
  <si>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</si>
  <si>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</si>
  <si>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</si>
  <si>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</si>
  <si>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</si>
  <si>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</si>
  <si>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</si>
  <si>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</si>
  <si>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</si>
  <si>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</si>
  <si>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</si>
  <si>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</si>
  <si>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</si>
  <si>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</si>
  <si>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</si>
  <si>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</si>
  <si>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</si>
  <si>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</si>
  <si>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</si>
  <si>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</si>
  <si>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</si>
  <si>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</si>
  <si>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</si>
  <si>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</si>
  <si>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</si>
  <si>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</si>
  <si>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</si>
  <si>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</si>
  <si>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</si>
  <si>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</si>
  <si>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</si>
  <si>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</si>
  <si>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</si>
  <si>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</si>
  <si>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</si>
  <si>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</si>
  <si>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</si>
  <si>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</si>
  <si>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</si>
  <si>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</si>
  <si>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</si>
  <si>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</si>
  <si>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</si>
  <si>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</si>
  <si>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</si>
  <si>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</si>
  <si>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</si>
  <si>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</si>
  <si>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</si>
  <si>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</si>
  <si>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</si>
  <si>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</si>
  <si>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</si>
  <si>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</si>
  <si>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</si>
  <si>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</si>
  <si>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</si>
  <si>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</si>
  <si>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</si>
  <si>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</si>
  <si>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</si>
  <si>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</si>
  <si>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</si>
  <si>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</si>
  <si>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</si>
  <si>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</si>
  <si>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</si>
  <si>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</si>
  <si>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</si>
  <si>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</si>
  <si>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</si>
  <si>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</si>
  <si>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</si>
  <si>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</si>
  <si>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</si>
  <si>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</si>
  <si>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</si>
  <si>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</si>
  <si>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</si>
  <si>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</si>
  <si>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</si>
  <si>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</si>
  <si>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</si>
  <si>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</si>
  <si>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</si>
  <si>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</si>
  <si>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</si>
  <si>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</si>
  <si>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</si>
  <si>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</si>
  <si>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</si>
  <si>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</si>
  <si>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</si>
  <si>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</si>
  <si>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</si>
  <si>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</si>
  <si>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</si>
  <si>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</si>
  <si>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</si>
  <si>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</si>
  <si>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</si>
  <si>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</si>
  <si>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</si>
  <si>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</si>
  <si>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</si>
  <si>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</si>
  <si>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</si>
  <si>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</si>
  <si>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</si>
  <si>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</si>
  <si>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</si>
  <si>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</si>
  <si>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</si>
  <si>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</si>
  <si>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</si>
  <si>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</si>
  <si>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</si>
  <si>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</si>
  <si>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</si>
  <si>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</si>
  <si>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</si>
  <si>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</si>
  <si>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</si>
  <si>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</si>
  <si>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</si>
  <si>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</si>
  <si>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</si>
  <si>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</si>
  <si>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</si>
  <si>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</si>
  <si>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</si>
  <si>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</si>
  <si>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</si>
  <si>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</si>
  <si>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</si>
  <si>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</si>
  <si>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</si>
  <si>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</si>
  <si>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</si>
  <si>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</si>
  <si>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</si>
  <si>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</si>
  <si>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</si>
  <si>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</si>
  <si>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</si>
  <si>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</si>
  <si>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</si>
  <si>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</si>
  <si>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</si>
  <si>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</si>
  <si>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</si>
  <si>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</si>
  <si>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</si>
  <si>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</si>
  <si>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</si>
  <si>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</si>
  <si>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</si>
  <si>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</si>
  <si>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</si>
  <si>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</si>
  <si>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</si>
  <si>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</si>
  <si>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</si>
  <si>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</si>
  <si>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</si>
  <si>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</si>
  <si>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</si>
  <si>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</si>
  <si>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</si>
  <si>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</si>
  <si>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</si>
  <si>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</si>
  <si>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</si>
  <si>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</si>
  <si>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</si>
  <si>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</si>
  <si>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</si>
  <si>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</si>
  <si>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</si>
  <si>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</si>
  <si>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</si>
  <si>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</si>
  <si>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</si>
  <si>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</si>
  <si>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</si>
  <si>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</si>
  <si>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</si>
  <si>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</si>
  <si>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</si>
  <si>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</si>
  <si>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</si>
  <si>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</si>
  <si>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</si>
  <si>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</si>
  <si>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</si>
  <si>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</si>
  <si>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</si>
  <si>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</si>
  <si>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</si>
  <si>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</si>
  <si>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</si>
  <si>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</si>
  <si>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</si>
  <si>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</si>
  <si>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</si>
  <si>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</si>
  <si>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</si>
  <si>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</si>
  <si>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</si>
  <si>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</si>
  <si>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</si>
  <si>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</si>
  <si>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</si>
  <si>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</si>
  <si>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</si>
  <si>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</si>
  <si>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</si>
  <si>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</si>
  <si>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</si>
  <si>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</si>
  <si>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</si>
  <si>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</si>
  <si>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</si>
  <si>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</si>
  <si>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</si>
  <si>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</si>
  <si>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</si>
  <si>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</si>
  <si>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</si>
  <si>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</si>
  <si>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</si>
  <si>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</si>
  <si>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</si>
  <si>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</si>
  <si>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</si>
  <si>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</si>
  <si>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</si>
  <si>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</si>
  <si>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</si>
  <si>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</si>
  <si>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</si>
  <si>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</si>
  <si>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</si>
  <si>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</si>
  <si>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</si>
  <si>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</si>
  <si>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</si>
  <si>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</si>
  <si>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</si>
  <si>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</si>
  <si>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</si>
  <si>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</si>
  <si>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</si>
  <si>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</si>
  <si>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</si>
  <si>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</si>
  <si>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</si>
  <si>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</si>
  <si>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</si>
  <si>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</si>
  <si>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</si>
  <si>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</si>
  <si>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</si>
  <si>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</si>
  <si>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</si>
  <si>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</si>
  <si>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</si>
  <si>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</si>
  <si>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</si>
  <si>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</si>
  <si>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</si>
  <si>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</si>
  <si>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</si>
  <si>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</si>
  <si>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</si>
  <si>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</si>
  <si>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</si>
  <si>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</si>
  <si>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</si>
  <si>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</si>
  <si>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</si>
  <si>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</si>
  <si>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</si>
  <si>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</si>
  <si>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</si>
  <si>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</si>
  <si>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</si>
  <si>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</si>
  <si>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</si>
  <si>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</si>
  <si>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</si>
  <si>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</si>
  <si>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</si>
  <si>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</si>
  <si>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</si>
  <si>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</si>
  <si>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</si>
  <si>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</si>
  <si>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</si>
  <si>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</si>
  <si>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</si>
  <si>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</si>
  <si>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</si>
  <si>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</si>
  <si>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</si>
  <si>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</si>
  <si>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</si>
  <si>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</si>
  <si>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</si>
  <si>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</si>
  <si>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</si>
  <si>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</si>
  <si>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</si>
  <si>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</si>
  <si>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</si>
  <si>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</si>
  <si>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</si>
  <si>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</si>
  <si>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</si>
  <si>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</si>
  <si>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</si>
  <si>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</si>
  <si>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</si>
  <si>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</si>
  <si>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</si>
  <si>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</si>
  <si>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</si>
  <si>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</si>
  <si>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</si>
  <si>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</si>
  <si>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</si>
  <si>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</si>
  <si>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</si>
  <si>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</si>
  <si>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</si>
  <si>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</si>
  <si>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</si>
  <si>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</si>
  <si>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</si>
  <si>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</si>
  <si>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</si>
  <si>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</si>
  <si>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</si>
  <si>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</si>
  <si>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</si>
  <si>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</si>
  <si>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</si>
  <si>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</si>
  <si>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</si>
  <si>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</si>
  <si>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</si>
  <si>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</si>
  <si>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</si>
  <si>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</si>
  <si>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</si>
  <si>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</si>
  <si>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</si>
  <si>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</si>
  <si>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</si>
  <si>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</si>
  <si>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</si>
  <si>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</si>
  <si>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</si>
  <si>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</si>
  <si>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</si>
  <si>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</si>
  <si>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</si>
  <si>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</si>
  <si>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</si>
  <si>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</si>
  <si>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</si>
  <si>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</si>
  <si>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</si>
  <si>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</si>
  <si>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</si>
  <si>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</si>
  <si>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</si>
  <si>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</si>
  <si>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</si>
  <si>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</si>
  <si>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</si>
  <si>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</si>
  <si>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</si>
  <si>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</si>
  <si>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</si>
  <si>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</si>
  <si>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</si>
  <si>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</si>
  <si>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</si>
  <si>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</si>
  <si>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</si>
  <si>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</si>
  <si>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</si>
  <si>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</si>
  <si>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</si>
  <si>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</si>
  <si>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</si>
  <si>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</si>
  <si>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</si>
  <si>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</si>
  <si>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</si>
  <si>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</si>
  <si>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</si>
  <si>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</si>
  <si>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</si>
  <si>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</si>
  <si>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</si>
  <si>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</si>
  <si>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</si>
  <si>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</si>
  <si>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</si>
  <si>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</si>
  <si>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</si>
  <si>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</si>
  <si>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</si>
  <si>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</si>
  <si>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</si>
  <si>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</si>
  <si>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</si>
  <si>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</si>
  <si>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</si>
  <si>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</si>
  <si>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</si>
  <si>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</si>
  <si>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</si>
  <si>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</si>
  <si>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</si>
  <si>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</si>
  <si>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</si>
  <si>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</si>
  <si>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</si>
  <si>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</si>
  <si>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</si>
  <si>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</si>
  <si>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</si>
  <si>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</si>
  <si>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</si>
  <si>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</si>
  <si>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</si>
  <si>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</si>
  <si>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</si>
  <si>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</si>
  <si>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</si>
  <si>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</si>
  <si>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</si>
  <si>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</si>
  <si>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</si>
  <si>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</si>
  <si>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</si>
  <si>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</si>
  <si>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</si>
  <si>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</si>
  <si>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</si>
  <si>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</si>
  <si>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</si>
  <si>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</si>
  <si>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</si>
  <si>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</si>
  <si>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</si>
  <si>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</si>
  <si>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</si>
  <si>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</si>
  <si>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</si>
  <si>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</si>
  <si>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</si>
  <si>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</si>
  <si>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</si>
  <si>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</si>
  <si>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</si>
  <si>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</si>
  <si>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</si>
  <si>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</si>
  <si>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</si>
  <si>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</si>
  <si>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</si>
  <si>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</si>
  <si>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</si>
  <si>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</si>
  <si>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</si>
  <si>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</si>
  <si>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</si>
  <si>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</si>
  <si>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</si>
  <si>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</si>
  <si>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</si>
  <si>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</si>
  <si>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</si>
  <si>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</si>
  <si>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</si>
  <si>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</si>
  <si>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</si>
  <si>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</si>
  <si>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</si>
  <si>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</si>
  <si>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</si>
  <si>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</si>
  <si>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</si>
  <si>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</si>
  <si>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</si>
  <si>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</si>
  <si>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</si>
  <si>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</si>
  <si>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</si>
  <si>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</si>
  <si>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</si>
  <si>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</si>
  <si>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</si>
  <si>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</si>
  <si>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</si>
  <si>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</si>
  <si>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</si>
  <si>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</si>
  <si>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</si>
  <si>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</si>
  <si>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</si>
  <si>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</si>
  <si>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</si>
  <si>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</si>
  <si>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</si>
  <si>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</si>
  <si>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</si>
  <si>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</si>
  <si>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</si>
  <si>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</si>
  <si>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</si>
  <si>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</si>
  <si>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</si>
  <si>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</si>
  <si>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</si>
  <si>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</si>
  <si>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</si>
  <si>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</si>
  <si>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</si>
  <si>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</si>
  <si>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</si>
  <si>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</si>
  <si>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</si>
  <si>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</si>
  <si>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</si>
  <si>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</si>
  <si>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</si>
  <si>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</si>
  <si>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</si>
  <si>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</si>
  <si>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</si>
  <si>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</si>
  <si>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</si>
  <si>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</si>
  <si>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</si>
  <si>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</si>
  <si>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</si>
  <si>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</si>
  <si>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</si>
  <si>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</si>
  <si>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</si>
  <si>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</si>
  <si>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</si>
  <si>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</si>
  <si>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</si>
  <si>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</si>
  <si>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</si>
  <si>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</si>
  <si>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</si>
  <si>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</si>
  <si>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</si>
  <si>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</si>
  <si>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</si>
  <si>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</si>
  <si>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</si>
  <si>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</si>
  <si>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</si>
  <si>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</si>
  <si>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</si>
  <si>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</si>
  <si>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</si>
  <si>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</si>
  <si>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</si>
  <si>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</si>
  <si>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</si>
  <si>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</si>
  <si>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</si>
  <si>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</si>
  <si>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</si>
  <si>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</si>
  <si>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</si>
  <si>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</si>
  <si>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</si>
  <si>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</si>
  <si>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</si>
  <si>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</si>
  <si>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</si>
  <si>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</si>
  <si>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</si>
  <si>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</si>
  <si>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</si>
  <si>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</si>
  <si>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</si>
  <si>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</si>
  <si>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</si>
  <si>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</si>
  <si>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</si>
  <si>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</si>
  <si>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</si>
  <si>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</si>
  <si>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</si>
  <si>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</si>
  <si>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</si>
  <si>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</si>
  <si>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</si>
  <si>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</si>
  <si>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</si>
  <si>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</si>
  <si>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</si>
  <si>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</si>
  <si>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</si>
  <si>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</si>
  <si>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</si>
  <si>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</si>
  <si>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</si>
  <si>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</si>
  <si>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</si>
  <si>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</si>
  <si>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</si>
  <si>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</si>
  <si>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</si>
  <si>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</si>
  <si>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</si>
  <si>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</si>
  <si>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</si>
  <si>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</si>
  <si>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</si>
  <si>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</si>
  <si>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</si>
  <si>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</si>
  <si>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</si>
  <si>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</si>
  <si>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</si>
  <si>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</si>
  <si>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</si>
  <si>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</si>
  <si>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</si>
  <si>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</si>
  <si>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</si>
  <si>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</si>
  <si>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</si>
  <si>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</si>
  <si>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</si>
  <si>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</si>
  <si>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</si>
  <si>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</si>
  <si>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</si>
  <si>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</si>
  <si>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</si>
  <si>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</si>
  <si>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</si>
  <si>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</si>
  <si>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</si>
  <si>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</si>
  <si>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</si>
  <si>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</si>
  <si>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</si>
  <si>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</si>
  <si>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</si>
  <si>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</si>
  <si>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</si>
  <si>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</si>
  <si>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</si>
  <si>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</si>
  <si>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</si>
  <si>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</si>
  <si>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</si>
  <si>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</si>
  <si>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</si>
  <si>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</si>
  <si>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</si>
  <si>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</si>
  <si>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</si>
  <si>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</si>
  <si>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</si>
  <si>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</si>
  <si>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</si>
  <si>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</si>
  <si>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</si>
  <si>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</si>
  <si>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</si>
  <si>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</si>
  <si>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</si>
  <si>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</si>
  <si>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</si>
  <si>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</si>
  <si>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</si>
  <si>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</si>
  <si>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</si>
  <si>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</si>
  <si>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</si>
  <si>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</si>
  <si>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</si>
  <si>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</si>
  <si>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</si>
  <si>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</si>
  <si>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</si>
  <si>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</si>
  <si>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</si>
  <si>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</si>
  <si>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</si>
  <si>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</si>
  <si>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</si>
  <si>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</si>
  <si>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</si>
  <si>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</si>
  <si>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</si>
  <si>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</si>
  <si>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</si>
  <si>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</si>
  <si>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</si>
  <si>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</si>
  <si>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</si>
  <si>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</si>
  <si>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</si>
  <si>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</si>
  <si>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</si>
  <si>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</si>
  <si>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</si>
  <si>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</si>
  <si>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</si>
  <si>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</si>
  <si>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</si>
  <si>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</si>
  <si>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</si>
  <si>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</si>
  <si>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</si>
  <si>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</si>
  <si>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</si>
  <si>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</si>
  <si>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</si>
  <si>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</si>
  <si>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</si>
  <si>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</si>
  <si>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</si>
  <si>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</si>
  <si>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</si>
  <si>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</si>
  <si>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</si>
  <si>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</si>
  <si>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</si>
  <si>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</si>
  <si>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</si>
  <si>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</si>
  <si>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</si>
  <si>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</si>
  <si>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</si>
  <si>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</si>
  <si>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</si>
  <si>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</si>
  <si>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</si>
  <si>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</si>
  <si>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</si>
  <si>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</si>
  <si>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</si>
  <si>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</si>
  <si>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</si>
  <si>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</si>
  <si>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</si>
  <si>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</si>
  <si>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</si>
  <si>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</si>
  <si>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</si>
  <si>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</si>
  <si>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</si>
  <si>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</si>
  <si>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</si>
  <si>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</si>
  <si>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</si>
  <si>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</si>
  <si>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</si>
  <si>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</si>
  <si>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</si>
  <si>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</si>
  <si>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</si>
  <si>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</si>
  <si>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</si>
  <si>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</si>
  <si>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</si>
  <si>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</si>
  <si>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</si>
  <si>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</si>
  <si>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</si>
  <si>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</si>
  <si>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</si>
  <si>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</si>
  <si>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</si>
  <si>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</si>
  <si>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</si>
  <si>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</si>
  <si>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</si>
  <si>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</si>
  <si>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</si>
  <si>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</si>
  <si>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</si>
  <si>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</si>
  <si>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</si>
  <si>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</si>
  <si>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</si>
  <si>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</si>
  <si>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</si>
  <si>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</si>
  <si>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</si>
  <si>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</si>
  <si>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</si>
  <si>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</si>
  <si>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</si>
  <si>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</si>
  <si>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</si>
  <si>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</si>
  <si>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</si>
  <si>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</si>
  <si>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</si>
  <si>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</si>
  <si>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</si>
  <si>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</si>
  <si>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</si>
  <si>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</si>
  <si>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</si>
  <si>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</si>
  <si>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</si>
  <si>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</si>
  <si>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</si>
  <si>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</si>
  <si>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</si>
  <si>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</si>
  <si>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</si>
  <si>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</si>
  <si>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</si>
  <si>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</si>
  <si>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</si>
  <si>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</si>
  <si>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</si>
  <si>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</si>
  <si>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</si>
  <si>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</si>
  <si>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</si>
  <si>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</si>
  <si>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</si>
  <si>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</si>
  <si>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</si>
  <si>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</si>
  <si>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</si>
  <si>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</si>
  <si>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</si>
  <si>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</si>
  <si>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</si>
  <si>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</si>
  <si>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</si>
  <si>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</si>
  <si>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</si>
  <si>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</si>
  <si>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</si>
  <si>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</si>
  <si>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</si>
  <si>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</si>
  <si>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</si>
  <si>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</si>
  <si>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</si>
  <si>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</si>
  <si>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</si>
  <si>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</si>
  <si>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</si>
  <si>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</si>
  <si>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</si>
  <si>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</si>
  <si>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</si>
  <si>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</si>
  <si>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</si>
  <si>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</si>
  <si>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</si>
  <si>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</si>
  <si>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</si>
  <si>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</si>
  <si>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</si>
  <si>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</si>
  <si>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</si>
  <si>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</si>
  <si>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</si>
  <si>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</si>
  <si>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</si>
  <si>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</si>
  <si>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</si>
  <si>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</si>
  <si>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</si>
  <si>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</si>
  <si>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</si>
  <si>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</si>
  <si>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</si>
  <si>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</si>
  <si>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</si>
  <si>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</si>
  <si>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</si>
  <si>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</si>
  <si>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</si>
  <si>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</si>
  <si>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</si>
  <si>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</si>
  <si>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</si>
  <si>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</si>
  <si>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</si>
  <si>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</si>
  <si>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</si>
  <si>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</si>
  <si>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</si>
  <si>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</si>
  <si>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</si>
  <si>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</si>
  <si>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</si>
  <si>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</si>
  <si>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</si>
  <si>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</si>
  <si>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</si>
  <si>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</si>
  <si>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</si>
  <si>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</si>
  <si>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</si>
  <si>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</si>
  <si>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</si>
  <si>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</si>
  <si>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</si>
  <si>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</si>
  <si>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</si>
  <si>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</si>
  <si>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</si>
  <si>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</si>
  <si>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</si>
  <si>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</si>
  <si>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</si>
  <si>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</si>
  <si>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</si>
  <si>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</si>
  <si>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</si>
  <si>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</si>
  <si>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</si>
  <si>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</si>
  <si>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</si>
  <si>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</si>
  <si>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</si>
  <si>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</si>
  <si>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</si>
  <si>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</si>
  <si>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</si>
  <si>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</si>
  <si>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</si>
  <si>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</si>
  <si>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</si>
  <si>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</si>
  <si>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</si>
  <si>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</si>
  <si>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</si>
  <si>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</si>
  <si>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</si>
  <si>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</si>
  <si>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</si>
  <si>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</si>
  <si>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</si>
  <si>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</si>
  <si>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</si>
  <si>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</si>
  <si>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</si>
  <si>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</si>
  <si>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</si>
  <si>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</si>
  <si>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</si>
  <si>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</si>
  <si>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</si>
  <si>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</si>
  <si>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</si>
  <si>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</si>
  <si>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</si>
  <si>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</si>
  <si>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</si>
  <si>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</si>
  <si>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</si>
  <si>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</si>
  <si>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</si>
  <si>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</si>
  <si>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</si>
  <si>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</si>
  <si>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</si>
  <si>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</si>
  <si>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</si>
  <si>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</si>
  <si>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</si>
  <si>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</si>
  <si>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</si>
  <si>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</si>
  <si>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</si>
  <si>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</si>
  <si>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</si>
  <si>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</si>
  <si>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</si>
  <si>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</si>
  <si>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</si>
  <si>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</si>
  <si>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</si>
  <si>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</si>
  <si>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</si>
  <si>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</si>
  <si>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</si>
  <si>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</si>
  <si>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</si>
  <si>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</si>
  <si>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</si>
  <si>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</si>
  <si>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</si>
  <si>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</si>
  <si>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</si>
  <si>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</si>
  <si>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</si>
  <si>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</si>
  <si>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</si>
  <si>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</si>
  <si>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</si>
  <si>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</si>
  <si>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</si>
  <si>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</si>
  <si>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</si>
  <si>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</si>
  <si>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</si>
  <si>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</si>
  <si>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</si>
  <si>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</si>
  <si>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</si>
  <si>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</si>
  <si>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</si>
  <si>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</si>
  <si>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</si>
  <si>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</si>
  <si>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</si>
  <si>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</si>
  <si>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</si>
  <si>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</si>
  <si>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</si>
  <si>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</si>
  <si>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</si>
  <si>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</si>
  <si>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</si>
  <si>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</si>
  <si>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</si>
  <si>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</si>
  <si>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</si>
  <si>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</si>
  <si>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</si>
  <si>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</si>
  <si>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</si>
  <si>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</si>
  <si>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</si>
  <si>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</si>
  <si>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</si>
  <si>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</si>
  <si>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</si>
  <si>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</si>
  <si>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</si>
  <si>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</si>
  <si>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</si>
  <si>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</si>
  <si>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</si>
  <si>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</si>
  <si>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</si>
  <si>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</si>
  <si>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</si>
  <si>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</si>
  <si>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</si>
  <si>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</si>
  <si>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</si>
  <si>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</si>
  <si>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</si>
  <si>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</si>
  <si>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</si>
  <si>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</si>
  <si>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</si>
  <si>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</si>
  <si>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</si>
  <si>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</si>
  <si>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</si>
  <si>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</si>
  <si>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</si>
  <si>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</si>
  <si>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</si>
  <si>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</si>
  <si>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</si>
  <si>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</si>
  <si>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</si>
  <si>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</si>
  <si>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</si>
  <si>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</si>
  <si>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</si>
  <si>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</si>
  <si>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</si>
  <si>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</si>
  <si>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</si>
  <si>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</si>
  <si>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</si>
  <si>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</si>
  <si>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</si>
  <si>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</si>
  <si>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</si>
  <si>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</si>
  <si>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</si>
  <si>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</si>
  <si>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</si>
  <si>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</si>
  <si>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</si>
  <si>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</si>
  <si>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</si>
  <si>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</si>
  <si>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</si>
  <si>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</si>
  <si>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</si>
  <si>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</si>
  <si>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</si>
  <si>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</si>
  <si>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</si>
  <si>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</si>
  <si>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</si>
  <si>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</si>
  <si>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</si>
  <si>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</si>
  <si>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</si>
  <si>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</si>
  <si>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</si>
  <si>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</si>
  <si>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</si>
  <si>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</si>
  <si>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</si>
  <si>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</si>
  <si>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</si>
  <si>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</si>
  <si>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</si>
  <si>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</si>
  <si>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</si>
  <si>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</si>
  <si>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</si>
  <si>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</si>
  <si>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</si>
  <si>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</si>
  <si>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</si>
  <si>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</si>
  <si>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</si>
  <si>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</si>
  <si>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</si>
  <si>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</si>
  <si>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</si>
  <si>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</si>
  <si>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</si>
  <si>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</si>
  <si>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</si>
  <si>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</si>
  <si>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</si>
  <si>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</si>
  <si>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</si>
  <si>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</si>
  <si>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</si>
  <si>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</si>
  <si>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</si>
  <si>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</si>
  <si>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</si>
  <si>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</si>
  <si>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</si>
  <si>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</si>
  <si>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</si>
  <si>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</si>
  <si>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</si>
  <si>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</si>
  <si>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</si>
  <si>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</si>
  <si>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</si>
  <si>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</si>
  <si>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</si>
  <si>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</si>
  <si>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</si>
  <si>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</si>
  <si>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</si>
  <si>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</si>
  <si>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</si>
  <si>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</si>
  <si>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</si>
  <si>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</si>
  <si>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</si>
  <si>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</si>
  <si>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</si>
  <si>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</si>
  <si>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</si>
  <si>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</si>
  <si>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</si>
  <si>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</si>
  <si>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</si>
  <si>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</si>
  <si>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</si>
  <si>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</si>
  <si>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</si>
  <si>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</si>
  <si>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</si>
  <si>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</si>
  <si>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</si>
  <si>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</si>
  <si>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</si>
  <si>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</si>
  <si>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</si>
  <si>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</si>
  <si>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</si>
  <si>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</si>
  <si>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</si>
  <si>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</si>
  <si>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</si>
  <si>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</si>
  <si>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</si>
  <si>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</si>
  <si>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</si>
  <si>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</si>
  <si>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</si>
  <si>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</si>
  <si>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</si>
  <si>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</si>
  <si>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</si>
  <si>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</si>
  <si>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</si>
  <si>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</si>
  <si>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</si>
  <si>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</si>
  <si>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</si>
  <si>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</si>
  <si>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</si>
  <si>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</si>
  <si>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</si>
  <si>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</si>
  <si>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</si>
  <si>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</si>
  <si>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</si>
  <si>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</si>
  <si>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</si>
  <si>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</si>
  <si>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</si>
  <si>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</si>
  <si>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</si>
  <si>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</si>
  <si>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</si>
  <si>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</si>
  <si>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</si>
  <si>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</si>
  <si>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</si>
  <si>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</si>
  <si>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</si>
  <si>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</si>
  <si>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</si>
  <si>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</si>
  <si>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</si>
  <si>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</si>
  <si>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</si>
  <si>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</si>
  <si>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</si>
  <si>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</si>
  <si>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</si>
  <si>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</si>
  <si>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</si>
  <si>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</si>
  <si>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</si>
  <si>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</si>
  <si>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</si>
  <si>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</si>
  <si>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</si>
  <si>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</si>
  <si>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</si>
  <si>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</si>
  <si>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</si>
  <si>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</si>
  <si>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</si>
  <si>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</si>
  <si>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</si>
  <si>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</si>
  <si>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</si>
  <si>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</si>
  <si>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</si>
  <si>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</si>
  <si>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</si>
  <si>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</si>
  <si>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</si>
  <si>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</si>
  <si>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</si>
  <si>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</si>
  <si>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</si>
  <si>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</si>
  <si>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</si>
  <si>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</si>
  <si>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</si>
  <si>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</si>
  <si>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</si>
  <si>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</si>
  <si>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</si>
  <si>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</si>
  <si>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</si>
  <si>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</si>
  <si>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</si>
  <si>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</si>
  <si>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</si>
  <si>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</si>
  <si>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</si>
  <si>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</si>
  <si>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</si>
  <si>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</si>
  <si>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</si>
  <si>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</si>
  <si>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</si>
  <si>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</si>
  <si>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</si>
  <si>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</si>
  <si>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</si>
  <si>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</si>
  <si>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</si>
  <si>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</si>
  <si>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</si>
  <si>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</si>
  <si>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</si>
  <si>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</si>
  <si>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</si>
  <si>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</si>
  <si>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</si>
  <si>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</si>
  <si>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</si>
  <si>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</si>
  <si>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</si>
  <si>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</si>
  <si>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</si>
  <si>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</si>
  <si>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</si>
  <si>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</si>
  <si>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</si>
  <si>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</si>
  <si>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</si>
  <si>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</si>
  <si>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</si>
  <si>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</si>
  <si>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</si>
  <si>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</si>
  <si>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</si>
  <si>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</si>
  <si>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</si>
  <si>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</si>
  <si>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</si>
  <si>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</si>
  <si>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</si>
  <si>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</si>
  <si>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</si>
  <si>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</si>
  <si>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</si>
  <si>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</si>
  <si>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</si>
  <si>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</si>
  <si>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</si>
  <si>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</si>
  <si>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</si>
  <si>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</si>
  <si>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</si>
  <si>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</si>
  <si>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</si>
  <si>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</si>
  <si>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</si>
  <si>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</si>
  <si>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</si>
  <si>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</si>
  <si>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</si>
  <si>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</si>
  <si>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</si>
  <si>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</si>
  <si>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</si>
  <si>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</si>
  <si>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</si>
  <si>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</si>
  <si>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</si>
  <si>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</si>
  <si>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</si>
  <si>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</si>
  <si>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</si>
  <si>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</si>
  <si>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</si>
  <si>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</si>
  <si>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</si>
  <si>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</si>
  <si>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</si>
  <si>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</si>
  <si>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</si>
  <si>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</si>
  <si>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</si>
  <si>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</si>
  <si>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</si>
  <si>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</si>
  <si>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</si>
  <si>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</si>
  <si>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</si>
  <si>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</si>
  <si>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</si>
  <si>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</si>
  <si>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</si>
  <si>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</si>
  <si>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</si>
  <si>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</si>
  <si>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</si>
  <si>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</si>
  <si>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</si>
  <si>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</si>
  <si>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</si>
  <si>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</si>
  <si>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</si>
  <si>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</si>
  <si>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</si>
  <si>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</si>
  <si>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</si>
  <si>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</si>
  <si>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</si>
  <si>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</si>
  <si>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</si>
  <si>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</si>
  <si>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</si>
  <si>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</si>
  <si>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</si>
  <si>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</si>
  <si>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</si>
  <si>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</si>
  <si>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</si>
  <si>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</si>
  <si>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</si>
  <si>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</si>
  <si>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</si>
  <si>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</si>
  <si>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</si>
  <si>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</si>
  <si>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</si>
  <si>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</si>
  <si>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</si>
  <si>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</si>
  <si>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</si>
  <si>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</si>
  <si>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</si>
  <si>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</si>
  <si>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</si>
  <si>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</si>
  <si>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</si>
  <si>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</si>
  <si>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</si>
  <si>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</si>
  <si>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</si>
  <si>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</si>
  <si>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</si>
  <si>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</si>
  <si>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</si>
  <si>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</si>
  <si>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</si>
  <si>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</si>
  <si>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</si>
  <si>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</si>
  <si>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</si>
  <si>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</si>
  <si>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</si>
  <si>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</si>
  <si>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</si>
  <si>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</si>
  <si>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</si>
  <si>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</si>
  <si>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</si>
  <si>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</si>
  <si>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</si>
  <si>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</si>
  <si>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</si>
  <si>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</si>
  <si>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</si>
  <si>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</si>
  <si>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</si>
  <si>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</si>
  <si>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</si>
  <si>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</si>
  <si>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</si>
  <si>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</si>
  <si>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</si>
  <si>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</si>
  <si>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</si>
  <si>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</si>
  <si>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</si>
  <si>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</si>
  <si>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</si>
  <si>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</si>
  <si>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</si>
  <si>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</si>
  <si>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</si>
  <si>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</si>
  <si>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</si>
  <si>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</si>
  <si>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</si>
  <si>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</si>
  <si>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</si>
  <si>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</si>
  <si>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</si>
  <si>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</si>
  <si>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</si>
  <si>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</si>
  <si>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</si>
  <si>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</si>
  <si>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</si>
  <si>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</si>
  <si>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</si>
  <si>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</si>
  <si>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</si>
  <si>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</si>
  <si>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</si>
  <si>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</si>
  <si>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</si>
  <si>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</si>
  <si>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</si>
  <si>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</si>
  <si>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</si>
  <si>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</si>
  <si>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</si>
  <si>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</si>
  <si>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</si>
  <si>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</si>
  <si>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</si>
  <si>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</si>
  <si>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</si>
  <si>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</si>
  <si>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</si>
  <si>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</si>
  <si>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</si>
  <si>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</si>
  <si>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</si>
  <si>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</si>
  <si>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</si>
  <si>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</si>
  <si>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</si>
  <si>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</si>
  <si>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</si>
  <si>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</si>
  <si>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</si>
  <si>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</si>
  <si>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</si>
  <si>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</si>
  <si>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</si>
  <si>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</si>
  <si>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</si>
  <si>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</si>
  <si>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</si>
  <si>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</si>
  <si>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</si>
  <si>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</si>
  <si>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</si>
  <si>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</si>
  <si>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</si>
  <si>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</si>
  <si>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</si>
  <si>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</si>
  <si>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</si>
  <si>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</si>
  <si>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</si>
  <si>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</si>
  <si>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</si>
  <si>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</si>
  <si>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</si>
  <si>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</si>
  <si>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</si>
  <si>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</si>
  <si>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</si>
  <si>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</si>
  <si>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</si>
  <si>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</si>
  <si>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</si>
  <si>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</si>
  <si>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</si>
  <si>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</si>
  <si>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</si>
  <si>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</si>
  <si>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</si>
  <si>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</si>
  <si>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</si>
  <si>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</si>
  <si>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</si>
  <si>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</si>
  <si>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</si>
  <si>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</si>
  <si>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</si>
  <si>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</si>
  <si>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</si>
  <si>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</si>
  <si>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</si>
  <si>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</si>
  <si>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</si>
  <si>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</si>
  <si>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</si>
  <si>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</si>
  <si>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</si>
  <si>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</si>
  <si>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</si>
  <si>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</si>
  <si>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</si>
  <si>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</si>
  <si>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</si>
  <si>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</si>
  <si>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</si>
  <si>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</si>
  <si>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</si>
  <si>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</si>
  <si>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</si>
  <si>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</si>
  <si>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</si>
  <si>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</si>
  <si>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</si>
  <si>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</si>
  <si>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</si>
  <si>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</si>
  <si>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</si>
  <si>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</si>
  <si>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</si>
  <si>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</si>
  <si>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</si>
  <si>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</si>
  <si>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</si>
  <si>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</si>
  <si>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</si>
  <si>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</si>
  <si>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</si>
  <si>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</si>
  <si>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</si>
  <si>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</si>
  <si>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</si>
  <si>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</si>
  <si>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</si>
  <si>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</si>
  <si>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</si>
  <si>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</si>
  <si>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</si>
  <si>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</si>
  <si>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</si>
  <si>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</si>
  <si>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</si>
  <si>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</si>
  <si>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</si>
  <si>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</si>
  <si>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</si>
  <si>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</si>
  <si>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</si>
  <si>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</si>
  <si>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</si>
  <si>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</si>
  <si>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</si>
  <si>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</si>
  <si>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</si>
  <si>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</si>
  <si>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</si>
  <si>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</si>
  <si>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</si>
  <si>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</si>
  <si>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</si>
  <si>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</si>
  <si>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</si>
  <si>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</si>
  <si>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</si>
  <si>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</si>
  <si>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</si>
  <si>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</si>
  <si>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</si>
  <si>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</si>
  <si>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</si>
  <si>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</si>
  <si>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</si>
  <si>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</si>
  <si>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</si>
  <si>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</si>
  <si>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</si>
  <si>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</si>
  <si>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</si>
  <si>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</si>
  <si>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</si>
  <si>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</si>
  <si>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</si>
  <si>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</si>
  <si>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</si>
  <si>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</si>
  <si>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</si>
  <si>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</si>
  <si>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</si>
  <si>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</si>
  <si>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</si>
  <si>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</si>
  <si>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</si>
  <si>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</si>
  <si>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</si>
  <si>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</si>
  <si>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</si>
  <si>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</si>
  <si>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</si>
  <si>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</si>
  <si>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</si>
  <si>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</si>
  <si>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</si>
  <si>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</si>
  <si>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</si>
  <si>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</si>
  <si>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</si>
  <si>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</si>
  <si>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</si>
  <si>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</si>
  <si>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</si>
  <si>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</si>
  <si>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</si>
  <si>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</si>
  <si>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</si>
  <si>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</si>
  <si>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</si>
  <si>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</si>
  <si>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</si>
  <si>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</si>
  <si>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</si>
  <si>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</si>
  <si>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</si>
  <si>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</si>
  <si>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</si>
  <si>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</si>
  <si>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</si>
  <si>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</si>
  <si>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</si>
  <si>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</si>
  <si>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</si>
  <si>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</si>
  <si>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</si>
  <si>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</si>
  <si>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</si>
  <si>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</si>
  <si>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</si>
  <si>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</si>
  <si>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</si>
  <si>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</si>
  <si>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</si>
  <si>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</si>
  <si>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</si>
  <si>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</si>
  <si>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</si>
  <si>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</si>
  <si>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</si>
  <si>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</si>
  <si>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</si>
  <si>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</si>
  <si>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</si>
  <si>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</si>
  <si>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</si>
  <si>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</si>
  <si>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</si>
  <si>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</si>
  <si>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</si>
  <si>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</si>
  <si>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</si>
  <si>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</si>
  <si>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</si>
  <si>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</si>
  <si>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</si>
  <si>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</si>
  <si>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</si>
  <si>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</si>
  <si>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</si>
  <si>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</si>
  <si>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</si>
  <si>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</si>
  <si>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</si>
  <si>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</si>
  <si>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</si>
  <si>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</si>
  <si>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</si>
  <si>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</si>
  <si>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</si>
  <si>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</si>
  <si>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</si>
  <si>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</si>
  <si>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</si>
  <si>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</si>
  <si>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</si>
  <si>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</si>
  <si>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</si>
  <si>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</si>
  <si>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</si>
  <si>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</si>
  <si>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</si>
  <si>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</si>
  <si>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</si>
  <si>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</si>
  <si>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</si>
  <si>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</si>
  <si>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</si>
  <si>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</si>
  <si>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</si>
  <si>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</si>
  <si>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</si>
  <si>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</si>
  <si>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</si>
  <si>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</si>
  <si>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</si>
  <si>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</si>
  <si>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</si>
  <si>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</si>
  <si>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</si>
  <si>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</si>
  <si>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</si>
  <si>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</si>
  <si>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</si>
  <si>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</si>
  <si>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</si>
  <si>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</si>
  <si>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</si>
  <si>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</si>
  <si>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</si>
  <si>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</si>
  <si>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</si>
  <si>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</si>
  <si>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</si>
  <si>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</si>
  <si>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</si>
  <si>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</si>
  <si>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</si>
  <si>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</si>
  <si>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</si>
  <si>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</si>
  <si>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</si>
  <si>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</si>
  <si>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</si>
  <si>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</si>
  <si>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</si>
  <si>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</si>
  <si>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</si>
  <si>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</si>
  <si>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</si>
  <si>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</si>
  <si>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</si>
  <si>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</si>
  <si>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</si>
  <si>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</si>
  <si>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</si>
  <si>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</si>
  <si>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</si>
  <si>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</si>
  <si>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</si>
  <si>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</si>
  <si>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</si>
  <si>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</si>
  <si>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</si>
  <si>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</si>
  <si>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</si>
  <si>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</si>
  <si>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</si>
  <si>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</si>
  <si>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</si>
  <si>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</si>
  <si>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</si>
  <si>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</si>
  <si>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</si>
  <si>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</si>
  <si>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</si>
  <si>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</si>
  <si>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</si>
  <si>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</si>
  <si>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</si>
  <si>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</si>
  <si>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</si>
  <si>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</si>
  <si>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</si>
  <si>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</si>
  <si>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</si>
  <si>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</si>
  <si>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</si>
  <si>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</si>
  <si>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</si>
  <si>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</si>
  <si>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</si>
  <si>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</si>
  <si>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</si>
  <si>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</si>
  <si>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</si>
  <si>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</si>
  <si>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</si>
  <si>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</si>
  <si>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</si>
  <si>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</si>
  <si>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</si>
  <si>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</si>
  <si>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</si>
  <si>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</si>
  <si>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</si>
  <si>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</si>
  <si>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</si>
  <si>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</si>
  <si>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</si>
  <si>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</si>
  <si>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</si>
  <si>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</si>
  <si>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</si>
  <si>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</si>
  <si>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</si>
  <si>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</si>
  <si>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</si>
  <si>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</si>
  <si>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</si>
  <si>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</si>
  <si>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</si>
  <si>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</si>
  <si>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</si>
  <si>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</si>
  <si>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</si>
  <si>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</si>
  <si>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</si>
  <si>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</si>
  <si>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</si>
  <si>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</si>
  <si>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</si>
  <si>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</si>
  <si>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</si>
  <si>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</si>
  <si>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</si>
  <si>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</si>
  <si>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</si>
  <si>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</si>
  <si>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</si>
  <si>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</si>
  <si>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</si>
  <si>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</si>
  <si>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</si>
  <si>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</si>
  <si>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</si>
  <si>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</si>
  <si>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</si>
  <si>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</si>
  <si>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</si>
  <si>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</si>
  <si>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</si>
  <si>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</si>
  <si>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</si>
  <si>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</si>
  <si>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</si>
  <si>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</si>
  <si>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</si>
  <si>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</si>
  <si>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</si>
  <si>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</si>
  <si>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</si>
  <si>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</si>
  <si>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</si>
  <si>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</si>
  <si>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</si>
  <si>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</si>
  <si>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</si>
  <si>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</si>
  <si>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</si>
  <si>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</si>
  <si>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</si>
  <si>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</si>
  <si>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</si>
  <si>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</si>
  <si>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</si>
  <si>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</si>
  <si>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</si>
  <si>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</si>
  <si>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</si>
  <si>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</si>
  <si>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</si>
  <si>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</si>
  <si>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</si>
  <si>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</si>
  <si>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</si>
  <si>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</si>
  <si>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</si>
  <si>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</si>
  <si>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</si>
  <si>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</si>
  <si>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</si>
  <si>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</si>
  <si>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</si>
  <si>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</si>
  <si>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</si>
  <si>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</si>
  <si>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</si>
  <si>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</si>
  <si>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</si>
  <si>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</si>
  <si>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</si>
  <si>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</si>
  <si>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</si>
  <si>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</si>
  <si>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</si>
  <si>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</si>
  <si>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</si>
  <si>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</si>
  <si>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</si>
  <si>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</si>
  <si>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</si>
  <si>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</si>
  <si>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</si>
  <si>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</si>
  <si>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</si>
  <si>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</si>
  <si>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</si>
  <si>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</si>
  <si>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</si>
  <si>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</si>
  <si>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</si>
  <si>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</si>
  <si>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</si>
  <si>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</si>
  <si>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</si>
  <si>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</si>
  <si>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</si>
  <si>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</si>
  <si>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</si>
  <si>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</si>
  <si>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</si>
  <si>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</si>
  <si>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</si>
  <si>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</si>
  <si>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</si>
  <si>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</si>
  <si>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</si>
  <si>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</si>
  <si>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</si>
  <si>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</si>
  <si>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</si>
  <si>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</si>
  <si>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</si>
  <si>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</si>
  <si>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</si>
  <si>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</si>
  <si>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</si>
  <si>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</si>
  <si>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</si>
  <si>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</si>
  <si>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</si>
  <si>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</si>
  <si>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</si>
  <si>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</si>
  <si>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</si>
  <si>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</si>
  <si>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</si>
  <si>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</si>
  <si>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</si>
  <si>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</si>
  <si>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</si>
  <si>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</si>
  <si>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</si>
  <si>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</si>
  <si>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</si>
  <si>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</si>
  <si>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</si>
  <si>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</si>
  <si>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</si>
  <si>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</si>
  <si>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</si>
  <si>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</si>
  <si>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</si>
  <si>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</si>
  <si>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</si>
  <si>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</si>
  <si>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</si>
  <si>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</si>
  <si>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</si>
  <si>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</si>
  <si>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</si>
  <si>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</si>
  <si>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</si>
  <si>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</si>
  <si>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</si>
  <si>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</si>
  <si>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</si>
  <si>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</si>
  <si>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</si>
  <si>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</si>
  <si>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</si>
  <si>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</si>
  <si>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</si>
  <si>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</si>
  <si>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</si>
  <si>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</si>
  <si>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</si>
  <si>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</si>
  <si>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</si>
  <si>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</si>
  <si>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</si>
  <si>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</si>
  <si>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</si>
  <si>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</si>
  <si>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</si>
  <si>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</si>
  <si>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</si>
  <si>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</si>
  <si>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</si>
  <si>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</si>
  <si>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</si>
  <si>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</si>
  <si>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</si>
  <si>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</si>
  <si>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</si>
  <si>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</si>
  <si>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</si>
  <si>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</si>
  <si>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</si>
  <si>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</si>
  <si>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</si>
  <si>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</si>
  <si>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</si>
  <si>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</si>
  <si>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</si>
  <si>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</si>
  <si>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</si>
  <si>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</si>
  <si>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</si>
  <si>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</si>
  <si>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</si>
  <si>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</si>
  <si>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</si>
  <si>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</si>
  <si>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</si>
  <si>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</si>
  <si>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</si>
  <si>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</si>
  <si>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</si>
  <si>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</si>
  <si>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</si>
  <si>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</si>
  <si>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</si>
  <si>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</si>
  <si>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</si>
  <si>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</si>
  <si>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</si>
  <si>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</si>
  <si>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</si>
  <si>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</si>
  <si>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</si>
  <si>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</si>
  <si>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</si>
  <si>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</si>
  <si>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</si>
  <si>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</si>
  <si>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</si>
  <si>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</si>
  <si>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</si>
  <si>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</si>
  <si>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</si>
  <si>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</si>
  <si>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</si>
  <si>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</si>
  <si>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</si>
  <si>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</si>
  <si>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</si>
  <si>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</si>
  <si>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</si>
  <si>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</si>
  <si>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</si>
  <si>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</si>
  <si>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</si>
  <si>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</si>
  <si>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</si>
  <si>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</si>
  <si>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</si>
  <si>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</si>
  <si>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</si>
  <si>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</si>
  <si>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</si>
  <si>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</si>
  <si>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</si>
  <si>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</si>
  <si>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</si>
  <si>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</si>
  <si>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</si>
  <si>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</si>
  <si>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</si>
  <si>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</si>
  <si>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</si>
  <si>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</si>
  <si>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</si>
  <si>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</si>
  <si>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</si>
  <si>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</si>
  <si>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</si>
  <si>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</si>
  <si>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</si>
  <si>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</si>
  <si>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</si>
  <si>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</si>
  <si>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</si>
  <si>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</si>
  <si>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</si>
  <si>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</si>
  <si>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</si>
  <si>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</si>
  <si>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</si>
  <si>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</si>
  <si>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</si>
  <si>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</si>
  <si>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</si>
  <si>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</si>
  <si>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</si>
  <si>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</si>
  <si>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</si>
  <si>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</si>
  <si>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</si>
  <si>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</si>
  <si>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</si>
  <si>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</si>
  <si>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</si>
  <si>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</si>
  <si>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</si>
  <si>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</si>
  <si>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</si>
  <si>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</si>
  <si>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</si>
  <si>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</si>
  <si>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</si>
  <si>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</si>
  <si>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</si>
  <si>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</si>
  <si>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</si>
  <si>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</si>
  <si>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</si>
  <si>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</si>
  <si>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</si>
  <si>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</si>
  <si>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</si>
  <si>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</si>
  <si>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</si>
  <si>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</si>
  <si>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</si>
  <si>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</si>
  <si>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</si>
  <si>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</si>
  <si>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</si>
  <si>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</si>
  <si>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</si>
  <si>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</si>
  <si>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</si>
  <si>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</si>
  <si>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</si>
  <si>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</si>
  <si>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</si>
  <si>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</si>
  <si>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</si>
  <si>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</si>
  <si>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</si>
  <si>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</si>
  <si>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</si>
  <si>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</si>
  <si>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</si>
  <si>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</si>
  <si>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</si>
  <si>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</si>
  <si>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</si>
  <si>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</si>
  <si>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</si>
  <si>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</si>
  <si>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</si>
  <si>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</si>
  <si>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</si>
  <si>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</si>
  <si>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</si>
  <si>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</si>
  <si>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</si>
  <si>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</si>
  <si>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</si>
  <si>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</si>
  <si>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</si>
  <si>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</si>
  <si>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</si>
  <si>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</si>
  <si>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</si>
  <si>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</si>
  <si>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</si>
  <si>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</si>
  <si>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</si>
  <si>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</si>
  <si>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</si>
  <si>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</si>
  <si>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</si>
  <si>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</si>
  <si>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</si>
  <si>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</si>
  <si>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</si>
  <si>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</si>
  <si>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</si>
  <si>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</si>
  <si>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</si>
  <si>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</si>
  <si>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</si>
  <si>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</si>
  <si>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</si>
  <si>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</si>
  <si>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</si>
  <si>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</si>
  <si>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</si>
  <si>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</si>
  <si>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</si>
  <si>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</si>
  <si>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</si>
  <si>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</si>
  <si>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</si>
  <si>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</si>
  <si>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</si>
  <si>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</si>
  <si>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</si>
  <si>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</si>
  <si>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</si>
  <si>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</si>
  <si>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</si>
  <si>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</si>
  <si>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</si>
  <si>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</si>
  <si>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</si>
  <si>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</si>
  <si>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</si>
  <si>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</si>
  <si>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</si>
  <si>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</si>
  <si>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</si>
  <si>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</si>
  <si>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</si>
  <si>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</si>
  <si>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</si>
  <si>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</si>
  <si>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</si>
  <si>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</si>
  <si>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</si>
  <si>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</si>
  <si>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</si>
  <si>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</si>
  <si>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</si>
  <si>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</si>
  <si>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</si>
  <si>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</si>
  <si>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</si>
  <si>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</si>
  <si>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</si>
  <si>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</si>
  <si>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</si>
  <si>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</si>
  <si>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</si>
  <si>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</si>
  <si>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</si>
  <si>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</si>
  <si>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</si>
  <si>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</si>
  <si>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</si>
  <si>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</si>
  <si>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</si>
  <si>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</si>
  <si>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</si>
  <si>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</si>
  <si>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</si>
  <si>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</si>
  <si>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</si>
  <si>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</si>
  <si>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</si>
  <si>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</si>
  <si>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</si>
  <si>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</si>
  <si>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</si>
  <si>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</si>
  <si>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</si>
  <si>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</si>
  <si>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</si>
  <si>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</si>
  <si>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</si>
  <si>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</si>
  <si>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</si>
  <si>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</si>
  <si>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</si>
  <si>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</si>
  <si>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</si>
  <si>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</si>
  <si>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</si>
  <si>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</si>
  <si>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</si>
  <si>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</si>
  <si>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</si>
  <si>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</si>
  <si>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</si>
  <si>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</si>
  <si>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</si>
  <si>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</si>
  <si>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</si>
  <si>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</si>
  <si>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</si>
  <si>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</si>
  <si>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</si>
  <si>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</si>
  <si>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</si>
  <si>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</si>
  <si>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</si>
  <si>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</si>
  <si>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</si>
  <si>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</si>
  <si>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</si>
  <si>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</si>
  <si>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</si>
  <si>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</si>
  <si>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</si>
  <si>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</si>
  <si>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</si>
  <si>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</si>
  <si>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</si>
  <si>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</si>
  <si>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</si>
  <si>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</si>
  <si>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</si>
  <si>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</si>
  <si>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</si>
  <si>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</si>
  <si>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</si>
  <si>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</si>
  <si>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</si>
  <si>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</si>
  <si>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</si>
  <si>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</si>
  <si>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</si>
  <si>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</si>
  <si>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</si>
  <si>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</si>
  <si>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</si>
  <si>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</si>
  <si>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</si>
  <si>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</si>
  <si>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</si>
  <si>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</si>
  <si>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</si>
  <si>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</si>
  <si>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</si>
  <si>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</si>
  <si>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</si>
  <si>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</si>
  <si>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</si>
  <si>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</si>
  <si>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</si>
  <si>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</si>
  <si>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</si>
  <si>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</si>
  <si>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</si>
  <si>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</si>
  <si>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</si>
  <si>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</si>
  <si>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</si>
  <si>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</si>
  <si>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</si>
  <si>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</si>
  <si>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</si>
  <si>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</si>
  <si>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</si>
  <si>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</si>
  <si>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</si>
  <si>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</si>
  <si>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</si>
  <si>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</si>
  <si>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</si>
  <si>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</si>
  <si>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</si>
  <si>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</si>
  <si>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</si>
  <si>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</si>
  <si>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</si>
  <si>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</si>
  <si>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</si>
  <si>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</si>
  <si>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</si>
  <si>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</si>
  <si>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</si>
  <si>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</si>
  <si>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</si>
  <si>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</si>
  <si>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</si>
  <si>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</si>
  <si>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</si>
  <si>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</si>
  <si>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</si>
  <si>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</si>
  <si>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</si>
  <si>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</si>
  <si>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</si>
  <si>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</si>
  <si>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</si>
  <si>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</si>
  <si>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</si>
  <si>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</si>
  <si>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</si>
  <si>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</si>
  <si>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</si>
  <si>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</si>
  <si>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</si>
  <si>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</si>
  <si>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</si>
  <si>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</si>
  <si>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</si>
  <si>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</si>
  <si>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</si>
  <si>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</si>
  <si>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</si>
  <si>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</si>
  <si>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</si>
  <si>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</si>
  <si>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</si>
  <si>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</si>
  <si>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</si>
  <si>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</si>
  <si>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</si>
  <si>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</si>
  <si>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</si>
  <si>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</si>
  <si>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</si>
  <si>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</si>
  <si>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</si>
  <si>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</si>
  <si>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</si>
  <si>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</si>
  <si>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</si>
  <si>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</si>
  <si>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</si>
  <si>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</si>
  <si>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</si>
  <si>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</si>
  <si>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</si>
  <si>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</si>
  <si>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</si>
  <si>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</si>
  <si>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</si>
  <si>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</si>
  <si>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</si>
  <si>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</si>
  <si>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</si>
  <si>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</si>
  <si>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</si>
  <si>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</si>
  <si>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</si>
  <si>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</si>
  <si>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</si>
  <si>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</si>
  <si>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</si>
  <si>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</si>
  <si>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</si>
  <si>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</si>
  <si>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</si>
  <si>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</si>
  <si>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</si>
  <si>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</si>
  <si>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</si>
  <si>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</si>
  <si>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</si>
  <si>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</si>
  <si>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</si>
  <si>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</si>
  <si>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</si>
  <si>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</si>
  <si>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</si>
  <si>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</si>
  <si>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</si>
  <si>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</si>
  <si>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</si>
  <si>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</si>
  <si>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</si>
  <si>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</si>
  <si>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</si>
  <si>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</si>
  <si>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</si>
  <si>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</si>
  <si>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</si>
  <si>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</si>
  <si>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</si>
  <si>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</si>
  <si>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</si>
  <si>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</si>
  <si>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</si>
  <si>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</si>
  <si>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</si>
  <si>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</si>
  <si>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</si>
  <si>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</si>
  <si>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</si>
  <si>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</si>
  <si>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</si>
  <si>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</si>
  <si>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</si>
  <si>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</si>
  <si>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</si>
  <si>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</si>
  <si>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</si>
  <si>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</si>
  <si>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</si>
  <si>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</si>
  <si>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</si>
  <si>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</si>
  <si>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</si>
  <si>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</si>
  <si>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</si>
  <si>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</si>
  <si>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</si>
  <si>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</si>
  <si>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</si>
  <si>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</si>
  <si>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</si>
  <si>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</si>
  <si>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</si>
  <si>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</si>
  <si>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</si>
  <si>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</si>
  <si>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</si>
  <si>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</si>
  <si>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</si>
  <si>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</si>
  <si>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</si>
  <si>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</si>
  <si>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</si>
  <si>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</si>
  <si>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</si>
  <si>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</si>
  <si>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</si>
  <si>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</si>
  <si>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</si>
  <si>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</si>
  <si>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</si>
  <si>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</si>
  <si>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</si>
  <si>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</si>
  <si>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</si>
  <si>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</si>
  <si>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</si>
  <si>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</si>
  <si>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</si>
  <si>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</si>
  <si>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</si>
  <si>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</si>
  <si>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</si>
  <si>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</si>
  <si>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</si>
  <si>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</si>
  <si>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</si>
  <si>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</si>
  <si>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</si>
  <si>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</si>
  <si>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</si>
  <si>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</si>
  <si>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</si>
  <si>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</si>
  <si>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</si>
  <si>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</si>
  <si>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</si>
  <si>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</si>
  <si>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</si>
  <si>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</si>
  <si>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</si>
  <si>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</si>
  <si>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</si>
  <si>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</si>
  <si>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</si>
  <si>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</si>
  <si>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</si>
  <si>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</si>
  <si>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</si>
  <si>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</si>
  <si>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</si>
  <si>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</si>
  <si>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</si>
  <si>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</si>
  <si>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</si>
  <si>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</si>
  <si>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</si>
  <si>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</si>
  <si>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</si>
  <si>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</si>
  <si>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</si>
  <si>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</si>
  <si>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</si>
  <si>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</si>
  <si>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</si>
  <si>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</si>
  <si>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</si>
  <si>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</si>
  <si>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</si>
  <si>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</si>
  <si>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</si>
  <si>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</si>
  <si>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</si>
  <si>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</si>
  <si>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</si>
  <si>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</si>
  <si>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</si>
  <si>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</si>
  <si>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</si>
  <si>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</si>
  <si>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</si>
  <si>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</si>
  <si>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</si>
  <si>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</si>
  <si>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</si>
  <si>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</si>
  <si>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</si>
  <si>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</si>
  <si>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</si>
  <si>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</si>
  <si>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</si>
  <si>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</si>
  <si>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</si>
  <si>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</si>
  <si>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</si>
  <si>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</si>
  <si>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</si>
  <si>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</si>
  <si>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</si>
  <si>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</si>
  <si>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</si>
  <si>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</si>
  <si>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</si>
  <si>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</si>
  <si>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</si>
  <si>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</si>
  <si>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</si>
  <si>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</si>
  <si>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</si>
  <si>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</si>
  <si>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</si>
  <si>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</si>
  <si>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</si>
  <si>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</si>
  <si>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</si>
  <si>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</si>
  <si>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</si>
  <si>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</si>
  <si>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</si>
  <si>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</si>
  <si>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</si>
  <si>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</si>
  <si>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</si>
  <si>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</si>
  <si>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</si>
  <si>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</si>
  <si>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</si>
  <si>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</si>
  <si>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</si>
  <si>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</si>
  <si>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</si>
  <si>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</si>
  <si>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</si>
  <si>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</si>
  <si>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</si>
  <si>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</si>
  <si>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</si>
  <si>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</si>
  <si>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</si>
  <si>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</si>
  <si>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</si>
  <si>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</si>
  <si>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</si>
  <si>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</si>
  <si>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</si>
  <si>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</si>
  <si>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</si>
  <si>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</si>
  <si>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</si>
  <si>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</si>
  <si>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</si>
  <si>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</si>
  <si>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</si>
  <si>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</si>
  <si>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</si>
  <si>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</si>
  <si>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</si>
  <si>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</si>
  <si>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</si>
  <si>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</si>
  <si>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</si>
  <si>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</si>
  <si>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</si>
  <si>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</si>
  <si>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</si>
  <si>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</si>
  <si>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</si>
  <si>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</si>
  <si>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</si>
  <si>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</si>
  <si>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</si>
  <si>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</si>
  <si>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</si>
  <si>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</si>
  <si>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</si>
  <si>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</si>
  <si>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</si>
  <si>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</si>
  <si>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</si>
  <si>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</si>
  <si>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</si>
  <si>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</si>
  <si>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</si>
  <si>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</si>
  <si>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</si>
  <si>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</si>
  <si>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</si>
  <si>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</si>
  <si>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</si>
  <si>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</si>
  <si>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</si>
  <si>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</si>
  <si>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</si>
  <si>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</si>
  <si>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</si>
  <si>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</si>
  <si>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</si>
  <si>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</si>
  <si>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</si>
  <si>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</si>
  <si>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</si>
  <si>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</si>
  <si>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</si>
  <si>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</si>
  <si>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</si>
  <si>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</si>
  <si>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</si>
  <si>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</si>
  <si>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</si>
  <si>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</si>
  <si>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</si>
  <si>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</si>
  <si>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</si>
  <si>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</si>
  <si>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</si>
  <si>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</si>
  <si>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</si>
  <si>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</si>
  <si>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</si>
  <si>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</si>
  <si>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</si>
  <si>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</si>
  <si>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</si>
  <si>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</si>
  <si>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</si>
  <si>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</si>
  <si>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</si>
  <si>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</si>
  <si>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</si>
  <si>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</si>
  <si>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</si>
  <si>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</si>
  <si>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</si>
  <si>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</si>
  <si>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</si>
  <si>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</si>
  <si>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</si>
  <si>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</si>
  <si>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</si>
  <si>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</si>
  <si>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</si>
  <si>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</si>
  <si>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</si>
  <si>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</si>
  <si>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</si>
  <si>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</si>
  <si>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</si>
  <si>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</si>
  <si>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</si>
  <si>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</si>
  <si>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</si>
  <si>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</si>
  <si>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</si>
  <si>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</si>
  <si>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</si>
  <si>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</si>
  <si>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</si>
  <si>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</si>
  <si>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</si>
  <si>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</si>
  <si>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</si>
  <si>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</si>
  <si>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</si>
  <si>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</si>
  <si>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</si>
  <si>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</si>
  <si>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</si>
  <si>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</si>
  <si>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</si>
  <si>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</si>
  <si>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</si>
  <si>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</si>
  <si>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</si>
  <si>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</si>
  <si>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</si>
  <si>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</si>
  <si>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</si>
  <si>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</si>
  <si>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</si>
  <si>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</si>
  <si>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</si>
  <si>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</si>
  <si>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</si>
  <si>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</si>
  <si>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</si>
  <si>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</si>
  <si>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</si>
  <si>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</si>
  <si>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</si>
  <si>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</si>
  <si>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</si>
  <si>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</si>
  <si>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</si>
  <si>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</si>
  <si>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</si>
  <si>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</si>
  <si>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</si>
  <si>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</si>
  <si>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</si>
  <si>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</si>
  <si>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</si>
  <si>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</si>
  <si>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</si>
  <si>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</si>
  <si>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</si>
  <si>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</si>
  <si>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</si>
  <si>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</si>
  <si>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</si>
  <si>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</si>
  <si>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</si>
  <si>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</si>
  <si>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</si>
  <si>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</si>
  <si>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</si>
  <si>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</si>
  <si>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</si>
  <si>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</si>
  <si>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</si>
  <si>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</si>
  <si>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</si>
  <si>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</si>
  <si>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</si>
  <si>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</si>
  <si>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</si>
  <si>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</si>
  <si>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</si>
  <si>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</si>
  <si>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</si>
  <si>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</si>
  <si>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</si>
  <si>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</si>
  <si>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</si>
  <si>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</si>
  <si>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</si>
  <si>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</si>
  <si>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</si>
  <si>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</si>
  <si>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</si>
  <si>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</si>
  <si>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</si>
  <si>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</si>
  <si>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</si>
  <si>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</si>
  <si>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</si>
  <si>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</si>
  <si>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</si>
  <si>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</si>
  <si>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</si>
  <si>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</si>
  <si>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</si>
  <si>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</si>
  <si>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</si>
  <si>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</si>
  <si>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</si>
  <si>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</si>
  <si>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</si>
  <si>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</si>
  <si>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</si>
  <si>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</si>
  <si>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</si>
  <si>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</si>
  <si>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</si>
  <si>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</si>
  <si>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</si>
  <si>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</si>
  <si>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</si>
  <si>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</si>
  <si>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</si>
  <si>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</si>
  <si>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</si>
  <si>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</si>
  <si>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</si>
  <si>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</si>
  <si>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</si>
  <si>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</si>
  <si>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</si>
  <si>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</si>
  <si>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</si>
  <si>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</si>
  <si>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</si>
  <si>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</si>
  <si>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</si>
  <si>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</si>
  <si>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</si>
  <si>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</si>
  <si>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</si>
  <si>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</si>
  <si>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</si>
  <si>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</si>
  <si>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</si>
  <si>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</si>
  <si>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</si>
  <si>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</si>
  <si>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</si>
  <si>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</si>
  <si>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</si>
  <si>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</si>
  <si>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</si>
  <si>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</si>
  <si>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</si>
  <si>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</si>
  <si>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</si>
  <si>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</si>
  <si>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</si>
  <si>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</si>
  <si>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</si>
  <si>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</si>
  <si>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</si>
  <si>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</si>
  <si>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</si>
  <si>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</si>
  <si>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</si>
  <si>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</si>
  <si>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</si>
  <si>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</si>
  <si>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</si>
  <si>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</si>
  <si>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</si>
  <si>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</si>
  <si>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</si>
  <si>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</si>
  <si>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</si>
  <si>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</si>
  <si>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</si>
  <si>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</si>
  <si>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</si>
  <si>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</si>
  <si>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</si>
  <si>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</si>
  <si>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</si>
  <si>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</si>
  <si>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</si>
  <si>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</si>
  <si>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</si>
  <si>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</si>
  <si>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</si>
  <si>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</si>
  <si>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</si>
  <si>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</si>
  <si>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</si>
  <si>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</si>
  <si>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</si>
  <si>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</si>
  <si>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</si>
  <si>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</si>
  <si>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</si>
  <si>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</si>
  <si>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</si>
  <si>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</si>
  <si>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</si>
  <si>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</si>
  <si>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</si>
  <si>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</si>
  <si>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</si>
  <si>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</si>
  <si>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</si>
  <si>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</si>
  <si>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</si>
  <si>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</si>
  <si>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</si>
  <si>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</si>
  <si>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</si>
  <si>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</si>
  <si>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</si>
  <si>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</si>
  <si>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</si>
  <si>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</si>
  <si>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</si>
  <si>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</si>
  <si>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</si>
  <si>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</si>
  <si>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</si>
  <si>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</si>
  <si>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</si>
  <si>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</si>
  <si>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</si>
  <si>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</si>
  <si>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</si>
  <si>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</si>
  <si>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</si>
  <si>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</si>
  <si>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</si>
  <si>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</si>
  <si>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</si>
  <si>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</si>
  <si>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</si>
  <si>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</si>
  <si>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</si>
  <si>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</si>
  <si>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</si>
  <si>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</si>
  <si>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</si>
  <si>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</si>
  <si>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</si>
  <si>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</si>
  <si>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</si>
  <si>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</si>
  <si>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</si>
  <si>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</si>
  <si>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</si>
  <si>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</si>
  <si>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</si>
  <si>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</si>
  <si>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</si>
  <si>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</si>
  <si>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</si>
  <si>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</si>
  <si>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</si>
  <si>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</si>
  <si>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</si>
  <si>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</si>
  <si>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</si>
  <si>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</si>
  <si>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</si>
  <si>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</si>
  <si>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</si>
  <si>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</si>
  <si>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</si>
  <si>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</si>
  <si>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</si>
  <si>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</si>
  <si>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</si>
  <si>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</si>
  <si>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</si>
  <si>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</si>
  <si>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</si>
  <si>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</si>
  <si>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</si>
  <si>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</si>
  <si>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</si>
  <si>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</si>
  <si>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</si>
  <si>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</si>
  <si>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</si>
  <si>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</si>
  <si>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</si>
  <si>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</si>
  <si>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</si>
  <si>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</si>
  <si>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</si>
  <si>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</si>
  <si>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</si>
  <si>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</si>
  <si>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</si>
  <si>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</si>
  <si>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</si>
  <si>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</si>
  <si>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</si>
  <si>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</si>
  <si>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</si>
  <si>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</si>
  <si>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</si>
  <si>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</si>
  <si>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</si>
  <si>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</si>
  <si>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</si>
  <si>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</si>
  <si>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</si>
  <si>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</si>
  <si>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</si>
  <si>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</si>
  <si>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</si>
  <si>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</si>
  <si>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</si>
  <si>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</si>
  <si>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</si>
  <si>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</si>
  <si>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</si>
  <si>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</si>
  <si>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</si>
  <si>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</si>
  <si>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</si>
  <si>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</si>
  <si>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</si>
  <si>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</si>
  <si>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</si>
  <si>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</si>
  <si>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</si>
  <si>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</si>
  <si>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</si>
  <si>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</si>
  <si>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</si>
  <si>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</si>
  <si>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</si>
  <si>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</si>
  <si>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</si>
  <si>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</si>
  <si>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</si>
  <si>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</si>
  <si>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</si>
  <si>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</si>
  <si>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</si>
  <si>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</si>
  <si>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</si>
  <si>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</si>
  <si>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</si>
  <si>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</si>
  <si>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</si>
  <si>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</si>
  <si>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</si>
  <si>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</si>
  <si>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</si>
  <si>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</si>
  <si>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</si>
  <si>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</si>
  <si>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</si>
  <si>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</si>
  <si>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</si>
  <si>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</si>
  <si>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</si>
  <si>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</si>
  <si>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</si>
  <si>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</si>
  <si>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</si>
  <si>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</si>
  <si>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</si>
  <si>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</si>
  <si>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</si>
  <si>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</si>
  <si>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</si>
  <si>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</si>
  <si>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</si>
  <si>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</si>
  <si>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</si>
  <si>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</si>
  <si>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</si>
  <si>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</si>
  <si>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</si>
  <si>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</si>
  <si>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</si>
  <si>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</si>
  <si>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</si>
  <si>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</si>
  <si>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</si>
  <si>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</si>
  <si>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</si>
  <si>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</si>
  <si>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</si>
  <si>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</si>
  <si>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</si>
  <si>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</si>
  <si>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</si>
  <si>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</si>
  <si>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</si>
  <si>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</si>
  <si>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</si>
  <si>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</si>
  <si>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</si>
  <si>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</si>
  <si>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</si>
  <si>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</si>
  <si>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</si>
  <si>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</si>
  <si>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</si>
  <si>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</si>
  <si>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</si>
  <si>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</si>
  <si>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</si>
  <si>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</si>
  <si>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</si>
  <si>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</si>
  <si>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</si>
  <si>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</si>
  <si>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</si>
  <si>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</si>
  <si>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</si>
  <si>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</si>
  <si>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</si>
  <si>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</si>
  <si>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</si>
  <si>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</si>
  <si>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</si>
  <si>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</si>
  <si>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</si>
  <si>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</si>
  <si>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</si>
  <si>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</si>
  <si>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</si>
  <si>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</si>
  <si>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</si>
  <si>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</si>
  <si>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</si>
  <si>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</si>
  <si>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</si>
  <si>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</si>
  <si>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</si>
  <si>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</si>
  <si>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</si>
  <si>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</si>
  <si>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</si>
  <si>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</si>
  <si>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</si>
  <si>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</si>
  <si>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</si>
  <si>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</si>
  <si>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</si>
  <si>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</si>
  <si>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</si>
  <si>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</si>
  <si>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</si>
  <si>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</si>
  <si>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</si>
  <si>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</si>
  <si>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</si>
  <si>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</si>
  <si>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</si>
  <si>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</si>
  <si>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</si>
  <si>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</si>
  <si>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</si>
  <si>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</si>
  <si>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</si>
  <si>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</si>
  <si>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</si>
  <si>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</si>
  <si>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</si>
  <si>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</si>
  <si>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</si>
  <si>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</si>
  <si>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</si>
  <si>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</si>
  <si>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</si>
  <si>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</si>
  <si>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</si>
  <si>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</si>
  <si>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</si>
  <si>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</si>
  <si>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</si>
  <si>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</si>
  <si>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</si>
  <si>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</si>
  <si>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</si>
  <si>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</si>
  <si>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</si>
  <si>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</si>
  <si>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</si>
  <si>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</si>
  <si>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</si>
  <si>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</si>
  <si>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</si>
  <si>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</si>
  <si>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</si>
  <si>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</si>
  <si>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</si>
  <si>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</si>
  <si>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</si>
  <si>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</si>
  <si>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</si>
  <si>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</si>
  <si>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</si>
  <si>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</si>
  <si>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</si>
  <si>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</si>
  <si>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</si>
  <si>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</si>
  <si>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</si>
  <si>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</si>
  <si>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</si>
  <si>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</si>
  <si>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</si>
  <si>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</si>
  <si>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</si>
  <si>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</si>
  <si>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</si>
  <si>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</si>
  <si>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</si>
  <si>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</si>
  <si>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</si>
  <si>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</si>
  <si>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</si>
  <si>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</si>
  <si>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</si>
  <si>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</si>
  <si>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</si>
  <si>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</si>
  <si>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</si>
  <si>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</si>
  <si>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</si>
  <si>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</si>
  <si>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</si>
  <si>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</si>
  <si>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</si>
  <si>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</si>
  <si>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</si>
  <si>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</si>
  <si>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</si>
  <si>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</si>
  <si>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</si>
  <si>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</si>
  <si>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</si>
  <si>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</si>
  <si>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</si>
  <si>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</si>
  <si>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</si>
  <si>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</si>
  <si>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</si>
  <si>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</si>
  <si>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</si>
  <si>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</si>
  <si>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</si>
  <si>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</si>
  <si>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</si>
  <si>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</si>
  <si>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</si>
  <si>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</si>
  <si>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</si>
  <si>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</si>
  <si>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</si>
  <si>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</si>
  <si>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</si>
  <si>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</si>
  <si>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</si>
  <si>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</si>
  <si>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</si>
  <si>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</si>
  <si>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</si>
  <si>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</si>
  <si>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</si>
  <si>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</si>
  <si>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</si>
  <si>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</si>
  <si>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</si>
  <si>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</si>
  <si>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</si>
  <si>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</si>
  <si>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</si>
  <si>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</si>
  <si>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</si>
  <si>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</si>
  <si>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</si>
  <si>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</si>
  <si>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</si>
  <si>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</si>
  <si>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</si>
  <si>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</si>
  <si>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</si>
  <si>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</si>
  <si>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</si>
  <si>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</si>
  <si>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</si>
  <si>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</si>
  <si>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</si>
  <si>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</si>
  <si>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</si>
  <si>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</si>
  <si>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</si>
  <si>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</si>
  <si>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</si>
  <si>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</si>
  <si>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</si>
  <si>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</si>
  <si>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</si>
  <si>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</si>
  <si>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</si>
  <si>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</si>
  <si>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</si>
  <si>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</si>
  <si>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</si>
  <si>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</si>
  <si>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</si>
  <si>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</si>
  <si>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</si>
  <si>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</si>
  <si>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</si>
  <si>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</si>
  <si>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</si>
  <si>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</si>
  <si>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</si>
  <si>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</si>
  <si>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</si>
  <si>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</si>
  <si>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</si>
  <si>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</si>
  <si>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</si>
  <si>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</si>
  <si>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</si>
  <si>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</si>
  <si>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</si>
  <si>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</si>
  <si>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</si>
  <si>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</si>
  <si>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</si>
  <si>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</si>
  <si>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</si>
  <si>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</si>
  <si>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</si>
  <si>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</si>
  <si>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</si>
  <si>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</si>
  <si>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</si>
  <si>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</si>
  <si>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</si>
  <si>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</si>
  <si>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</si>
  <si>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</si>
  <si>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</si>
  <si>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</si>
  <si>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</si>
  <si>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</si>
  <si>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</si>
  <si>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</si>
  <si>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</si>
  <si>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</si>
  <si>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</si>
  <si>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</si>
  <si>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</si>
  <si>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</si>
  <si>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</si>
  <si>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</si>
  <si>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</si>
  <si>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</si>
  <si>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</si>
  <si>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</si>
  <si>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</si>
  <si>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</si>
  <si>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</si>
  <si>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</si>
  <si>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</si>
  <si>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</si>
  <si>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</si>
  <si>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</si>
  <si>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</si>
  <si>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</si>
  <si>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</si>
  <si>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</si>
  <si>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</si>
  <si>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</si>
  <si>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</si>
  <si>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</si>
  <si>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</si>
  <si>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</si>
  <si>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</si>
  <si>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</si>
  <si>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</si>
  <si>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</si>
  <si>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</si>
  <si>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</si>
  <si>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</si>
  <si>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</si>
  <si>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</si>
  <si>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</si>
  <si>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</si>
  <si>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</si>
  <si>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</si>
  <si>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</si>
  <si>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</si>
  <si>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</si>
  <si>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</si>
  <si>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</si>
  <si>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</si>
  <si>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</si>
  <si>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</si>
  <si>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</si>
  <si>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</si>
  <si>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</si>
  <si>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</si>
  <si>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</si>
  <si>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</si>
  <si>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</si>
  <si>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</si>
  <si>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</si>
  <si>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</si>
  <si>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</si>
  <si>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</si>
  <si>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</si>
  <si>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</si>
  <si>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</si>
  <si>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</si>
  <si>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</si>
  <si>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</si>
  <si>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</si>
  <si>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</si>
  <si>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</si>
  <si>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</si>
  <si>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</si>
  <si>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</si>
  <si>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</si>
  <si>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</si>
  <si>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</si>
  <si>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</si>
  <si>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</si>
  <si>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</si>
  <si>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</si>
  <si>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</si>
  <si>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</si>
  <si>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</si>
  <si>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</si>
  <si>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</si>
  <si>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</si>
  <si>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</si>
  <si>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</si>
  <si>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</si>
  <si>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</si>
  <si>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</si>
  <si>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</si>
  <si>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</si>
  <si>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</si>
  <si>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</si>
  <si>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</si>
  <si>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</si>
  <si>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</si>
  <si>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</si>
  <si>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</si>
  <si>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</si>
  <si>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</si>
  <si>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</si>
  <si>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</si>
  <si>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</si>
  <si>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</si>
  <si>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</si>
  <si>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</si>
  <si>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</si>
  <si>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</si>
  <si>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</si>
  <si>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</si>
  <si>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</si>
  <si>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</si>
  <si>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</si>
  <si>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</si>
  <si>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</si>
  <si>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</si>
  <si>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</si>
  <si>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</si>
  <si>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</si>
  <si>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</si>
  <si>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</si>
  <si>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</si>
  <si>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</si>
  <si>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</si>
  <si>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</si>
  <si>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</si>
  <si>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</si>
  <si>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</si>
  <si>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</si>
  <si>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</si>
  <si>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</si>
  <si>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</si>
  <si>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</si>
  <si>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</si>
  <si>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</si>
  <si>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</si>
  <si>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</si>
  <si>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</si>
  <si>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</si>
  <si>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</si>
  <si>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</si>
  <si>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</si>
  <si>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</si>
  <si>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</si>
  <si>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</si>
  <si>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</si>
  <si>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</si>
  <si>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</si>
  <si>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</si>
  <si>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</si>
  <si>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</si>
  <si>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</si>
  <si>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</si>
  <si>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</si>
  <si>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</si>
  <si>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</si>
  <si>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</si>
  <si>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</si>
  <si>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</si>
  <si>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</si>
  <si>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</si>
  <si>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</si>
  <si>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</si>
  <si>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</si>
  <si>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</si>
  <si>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</si>
  <si>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</si>
  <si>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</si>
  <si>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</si>
  <si>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</si>
  <si>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</si>
  <si>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</si>
  <si>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</si>
  <si>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</si>
  <si>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</si>
  <si>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</si>
  <si>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</si>
  <si>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</si>
  <si>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</si>
  <si>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</si>
  <si>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</si>
  <si>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</si>
  <si>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</si>
  <si>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</si>
  <si>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</si>
  <si>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</si>
  <si>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</si>
  <si>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</si>
  <si>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</si>
  <si>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</si>
  <si>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</si>
  <si>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</si>
  <si>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</si>
  <si>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</si>
  <si>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</si>
  <si>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</si>
  <si>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</si>
  <si>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</si>
  <si>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</si>
  <si>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</si>
  <si>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</si>
  <si>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</si>
  <si>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</si>
  <si>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</si>
  <si>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</si>
  <si>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</si>
  <si>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</si>
  <si>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</si>
  <si>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</si>
  <si>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</si>
  <si>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</si>
  <si>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</si>
  <si>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</si>
  <si>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</si>
  <si>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</si>
  <si>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</si>
  <si>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</si>
  <si>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</si>
  <si>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</si>
  <si>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</si>
  <si>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</si>
  <si>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</si>
  <si>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</si>
  <si>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</si>
  <si>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</si>
  <si>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</si>
  <si>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</si>
  <si>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</si>
  <si>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</si>
  <si>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</si>
  <si>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</si>
  <si>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</si>
  <si>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</si>
  <si>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</si>
  <si>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</si>
  <si>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</si>
  <si>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</si>
  <si>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</si>
  <si>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</si>
  <si>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</si>
  <si>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</si>
  <si>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</si>
  <si>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</si>
  <si>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</si>
  <si>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</si>
  <si>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</si>
  <si>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</si>
  <si>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</si>
  <si>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</si>
  <si>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</si>
  <si>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</si>
  <si>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</si>
  <si>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</si>
  <si>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</si>
  <si>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</si>
  <si>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</si>
  <si>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</si>
  <si>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</si>
  <si>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</si>
  <si>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</si>
  <si>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</si>
  <si>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</si>
  <si>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</si>
  <si>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</si>
  <si>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</si>
  <si>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</si>
  <si>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</si>
  <si>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</si>
  <si>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</si>
  <si>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</si>
  <si>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</si>
  <si>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</si>
  <si>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</si>
  <si>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</si>
  <si>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</si>
  <si>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</si>
  <si>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</si>
  <si>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</si>
  <si>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</si>
  <si>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</si>
  <si>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</si>
  <si>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</si>
  <si>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</si>
  <si>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</si>
  <si>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</si>
  <si>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</si>
  <si>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</si>
  <si>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</si>
  <si>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</si>
  <si>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</si>
  <si>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</si>
  <si>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</si>
  <si>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</si>
  <si>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</si>
  <si>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</si>
  <si>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</si>
  <si>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</si>
  <si>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</si>
  <si>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</si>
  <si>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</si>
  <si>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</si>
  <si>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</si>
  <si>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</si>
  <si>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</si>
  <si>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</si>
  <si>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</si>
  <si>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</si>
  <si>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</si>
  <si>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</si>
  <si>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</si>
  <si>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</si>
  <si>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</si>
  <si>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</si>
  <si>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</si>
  <si>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</si>
  <si>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</si>
  <si>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</si>
  <si>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</si>
  <si>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</si>
  <si>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</si>
  <si>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</si>
  <si>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</si>
  <si>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</si>
  <si>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</si>
  <si>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</si>
  <si>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</si>
  <si>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</si>
  <si>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</si>
  <si>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</si>
  <si>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</si>
  <si>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</si>
  <si>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</si>
  <si>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</si>
  <si>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</si>
  <si>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</si>
  <si>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</si>
  <si>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</si>
  <si>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</si>
  <si>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</si>
  <si>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</si>
  <si>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</si>
  <si>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</si>
  <si>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</si>
  <si>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</si>
  <si>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</si>
  <si>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</si>
  <si>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</si>
  <si>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</si>
  <si>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</si>
  <si>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</si>
  <si>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</si>
  <si>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</si>
  <si>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</si>
  <si>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</si>
  <si>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</si>
  <si>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</si>
  <si>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</si>
  <si>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</si>
  <si>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</si>
  <si>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</si>
  <si>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</si>
  <si>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</si>
  <si>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</si>
  <si>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</si>
  <si>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</si>
  <si>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</si>
  <si>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</si>
  <si>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</si>
  <si>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</si>
  <si>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</si>
  <si>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</si>
  <si>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</si>
  <si>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</si>
  <si>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</si>
  <si>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</si>
  <si>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</si>
  <si>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</si>
  <si>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</si>
  <si>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</si>
  <si>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</si>
  <si>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</si>
  <si>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</si>
  <si>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</si>
  <si>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</si>
  <si>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</si>
  <si>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</si>
  <si>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</si>
  <si>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</si>
  <si>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</si>
  <si>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</si>
  <si>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</si>
  <si>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</si>
  <si>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</si>
  <si>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</si>
  <si>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</si>
  <si>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</si>
  <si>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</si>
  <si>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</si>
  <si>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</si>
  <si>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</si>
  <si>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</si>
  <si>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</si>
  <si>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</si>
  <si>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</si>
  <si>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</si>
  <si>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</si>
  <si>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</si>
  <si>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</si>
  <si>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</si>
  <si>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</si>
  <si>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</si>
  <si>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</si>
  <si>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</si>
  <si>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</si>
  <si>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</si>
  <si>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</si>
  <si>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</si>
  <si>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</si>
  <si>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</si>
  <si>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</si>
  <si>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</si>
  <si>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</si>
  <si>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</si>
  <si>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</si>
  <si>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</si>
  <si>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</si>
  <si>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</si>
  <si>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</si>
  <si>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</si>
  <si>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</si>
  <si>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</si>
  <si>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</si>
  <si>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</si>
  <si>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</si>
  <si>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</si>
  <si>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</si>
  <si>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</si>
  <si>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</si>
  <si>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</si>
  <si>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</si>
  <si>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</si>
  <si>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</si>
  <si>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</si>
  <si>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</si>
  <si>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</si>
  <si>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</si>
  <si>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</si>
  <si>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</si>
  <si>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</si>
  <si>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</si>
  <si>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</si>
  <si>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</si>
  <si>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</si>
  <si>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</si>
  <si>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</si>
  <si>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</si>
  <si>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</si>
  <si>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</si>
  <si>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</si>
  <si>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</si>
  <si>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</si>
  <si>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</si>
  <si>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</si>
  <si>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</si>
  <si>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</si>
  <si>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</si>
  <si>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</si>
  <si>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</si>
  <si>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</si>
  <si>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</si>
  <si>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</si>
  <si>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</si>
  <si>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</si>
  <si>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</si>
  <si>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</si>
  <si>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</si>
  <si>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</si>
  <si>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</si>
  <si>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</si>
  <si>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</si>
  <si>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</si>
  <si>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</si>
  <si>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</si>
  <si>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</si>
  <si>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</si>
  <si>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</si>
  <si>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</si>
  <si>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</si>
  <si>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</si>
  <si>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</si>
  <si>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</si>
  <si>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</si>
  <si>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</si>
  <si>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</si>
  <si>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</si>
  <si>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</si>
  <si>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</si>
  <si>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</si>
  <si>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</si>
  <si>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</si>
  <si>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</si>
  <si>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</si>
  <si>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</si>
  <si>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</si>
  <si>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</si>
  <si>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</si>
  <si>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</si>
  <si>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</si>
  <si>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</si>
  <si>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</si>
  <si>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</si>
  <si>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</si>
  <si>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</si>
  <si>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</si>
  <si>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</si>
  <si>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</si>
  <si>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</si>
  <si>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</si>
  <si>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</si>
  <si>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</si>
  <si>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</si>
  <si>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</si>
  <si>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</si>
  <si>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</si>
  <si>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</si>
  <si>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</si>
  <si>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</si>
  <si>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</si>
  <si>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</si>
  <si>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</si>
  <si>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</si>
  <si>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</si>
  <si>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</si>
  <si>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</si>
  <si>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</si>
  <si>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</si>
  <si>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</si>
  <si>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</si>
  <si>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</si>
  <si>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</si>
  <si>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</si>
  <si>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</si>
  <si>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</si>
  <si>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</si>
  <si>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</si>
  <si>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</si>
  <si>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</si>
  <si>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</si>
  <si>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</si>
  <si>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</si>
  <si>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</si>
  <si>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</si>
  <si>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</si>
  <si>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</si>
  <si>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</si>
  <si>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</si>
  <si>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</si>
  <si>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</si>
  <si>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</si>
  <si>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</si>
  <si>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</si>
  <si>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</si>
  <si>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</si>
  <si>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</si>
  <si>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</si>
  <si>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</si>
  <si>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</si>
  <si>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</si>
  <si>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</si>
  <si>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</si>
  <si>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</si>
  <si>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</si>
  <si>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</si>
  <si>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</si>
  <si>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</si>
  <si>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</si>
  <si>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</si>
  <si>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</si>
  <si>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</si>
  <si>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</si>
  <si>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</si>
  <si>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</si>
  <si>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</si>
  <si>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</si>
  <si>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</si>
  <si>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</si>
  <si>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</si>
  <si>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</si>
  <si>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</si>
  <si>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</si>
  <si>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</si>
  <si>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</si>
  <si>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</si>
  <si>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</si>
  <si>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</si>
  <si>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</si>
  <si>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</si>
  <si>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</si>
  <si>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</si>
  <si>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</si>
  <si>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</si>
  <si>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</si>
  <si>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</si>
  <si>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</si>
  <si>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</si>
  <si>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</si>
  <si>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</si>
  <si>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</si>
  <si>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</si>
  <si>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</si>
  <si>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</si>
  <si>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</si>
  <si>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</si>
  <si>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</si>
  <si>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</si>
  <si>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</si>
  <si>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</si>
  <si>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</si>
  <si>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</si>
  <si>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</si>
  <si>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</si>
  <si>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</si>
  <si>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</si>
  <si>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</si>
  <si>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</si>
  <si>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</si>
  <si>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</si>
  <si>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</si>
  <si>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</si>
  <si>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</si>
  <si>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</si>
  <si>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</si>
  <si>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</si>
  <si>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</si>
  <si>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</si>
  <si>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</si>
  <si>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</si>
  <si>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</si>
  <si>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</si>
  <si>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</si>
  <si>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</si>
  <si>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</si>
  <si>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</si>
  <si>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</si>
  <si>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</si>
  <si>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</si>
  <si>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</si>
  <si>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</si>
  <si>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</si>
  <si>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</si>
  <si>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</si>
  <si>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</si>
  <si>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</si>
  <si>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</si>
  <si>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</si>
  <si>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</si>
  <si>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</si>
  <si>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</si>
  <si>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</si>
  <si>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</si>
  <si>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</si>
  <si>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</si>
  <si>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</si>
  <si>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</si>
  <si>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</si>
  <si>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</si>
  <si>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</si>
  <si>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</si>
  <si>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</si>
  <si>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</si>
  <si>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</si>
  <si>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</si>
  <si>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</si>
  <si>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</si>
  <si>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</si>
  <si>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</si>
  <si>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</si>
  <si>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</si>
  <si>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</si>
  <si>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</si>
  <si>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</si>
  <si>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</si>
  <si>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</si>
  <si>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</si>
  <si>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</si>
  <si>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</si>
  <si>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</si>
  <si>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</si>
  <si>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</si>
  <si>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</si>
  <si>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</si>
  <si>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</si>
  <si>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</si>
  <si>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</si>
  <si>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</si>
  <si>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</si>
  <si>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</si>
  <si>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</si>
  <si>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</si>
  <si>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</si>
  <si>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</si>
  <si>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</si>
  <si>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</si>
  <si>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</si>
  <si>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</si>
  <si>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</si>
  <si>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</si>
  <si>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</si>
  <si>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</si>
  <si>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</si>
  <si>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</si>
  <si>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</si>
  <si>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</si>
  <si>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</si>
  <si>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</si>
  <si>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</si>
  <si>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</si>
  <si>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</si>
  <si>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</si>
  <si>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</si>
  <si>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</si>
  <si>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</si>
  <si>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</si>
  <si>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</si>
  <si>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</si>
  <si>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</si>
  <si>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</si>
  <si>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</si>
  <si>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</si>
  <si>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</si>
  <si>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</si>
  <si>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</si>
  <si>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</si>
  <si>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</si>
  <si>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</si>
  <si>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</si>
  <si>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</si>
  <si>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</si>
  <si>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</si>
  <si>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</si>
  <si>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</si>
  <si>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</si>
  <si>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</si>
  <si>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</si>
  <si>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</si>
  <si>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</si>
  <si>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</si>
  <si>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</si>
  <si>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</si>
  <si>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</si>
  <si>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</si>
  <si>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</si>
  <si>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</si>
  <si>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</si>
  <si>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</si>
  <si>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</si>
  <si>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</si>
  <si>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</si>
  <si>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</si>
  <si>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</si>
  <si>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</si>
  <si>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</si>
  <si>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</si>
  <si>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</si>
  <si>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</si>
  <si>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</si>
  <si>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</si>
  <si>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</si>
  <si>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</si>
  <si>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</si>
  <si>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</si>
  <si>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</si>
  <si>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</si>
  <si>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</si>
  <si>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</si>
  <si>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</si>
  <si>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</si>
  <si>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</si>
  <si>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</si>
  <si>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</si>
  <si>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</si>
  <si>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</si>
  <si>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</si>
  <si>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</si>
  <si>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</si>
  <si>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</si>
  <si>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</si>
  <si>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</si>
  <si>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</si>
  <si>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</si>
  <si>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</si>
  <si>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</si>
  <si>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</si>
  <si>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</si>
  <si>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</si>
  <si>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</si>
  <si>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</si>
  <si>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</si>
  <si>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</si>
  <si>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</si>
  <si>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</si>
  <si>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</si>
  <si>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</si>
  <si>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</si>
  <si>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</si>
  <si>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</si>
  <si>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</si>
  <si>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</si>
  <si>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</si>
  <si>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</si>
  <si>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</si>
  <si>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</si>
  <si>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</si>
  <si>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</si>
  <si>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</si>
  <si>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</si>
  <si>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</si>
  <si>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</si>
  <si>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</si>
  <si>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</si>
  <si>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</si>
  <si>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</si>
  <si>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</si>
  <si>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</si>
  <si>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</si>
  <si>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</si>
  <si>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</si>
  <si>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</si>
  <si>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</si>
  <si>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</si>
  <si>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</si>
  <si>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</si>
  <si>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</si>
  <si>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</si>
  <si>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</si>
  <si>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</si>
  <si>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</si>
  <si>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</si>
  <si>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</si>
  <si>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</si>
  <si>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</si>
  <si>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</si>
  <si>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</si>
  <si>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</si>
  <si>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</si>
  <si>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</si>
  <si>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</si>
  <si>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</si>
  <si>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</si>
  <si>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</si>
  <si>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</si>
  <si>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</si>
  <si>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</si>
  <si>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</si>
  <si>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</si>
  <si>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</si>
  <si>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</si>
  <si>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</si>
  <si>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</si>
  <si>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</si>
  <si>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</si>
  <si>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</si>
  <si>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</si>
  <si>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</si>
  <si>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</si>
  <si>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</si>
  <si>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</si>
  <si>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</si>
  <si>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</si>
  <si>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</si>
  <si>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</si>
  <si>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</si>
  <si>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</si>
  <si>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</si>
  <si>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</si>
  <si>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</si>
  <si>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</si>
  <si>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</si>
  <si>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</si>
  <si>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</si>
  <si>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</si>
  <si>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</si>
  <si>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</si>
  <si>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</si>
  <si>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</si>
  <si>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</si>
  <si>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</si>
  <si>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</si>
  <si>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</si>
  <si>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</si>
  <si>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</si>
  <si>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</si>
  <si>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</si>
  <si>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</si>
  <si>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</si>
  <si>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</si>
  <si>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</si>
  <si>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</si>
  <si>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</si>
  <si>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</si>
  <si>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</si>
  <si>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</si>
  <si>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</si>
  <si>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</si>
  <si>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</si>
  <si>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</si>
  <si>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</si>
  <si>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</si>
  <si>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</si>
  <si>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</si>
  <si>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</si>
  <si>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</si>
  <si>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</si>
  <si>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</si>
  <si>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</si>
  <si>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</si>
  <si>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</si>
  <si>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</si>
  <si>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</si>
  <si>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</si>
  <si>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</si>
  <si>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</si>
  <si>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</si>
  <si>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</si>
  <si>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</si>
  <si>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</si>
  <si>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</si>
  <si>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</si>
  <si>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</si>
  <si>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</si>
  <si>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</si>
  <si>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</si>
  <si>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</si>
  <si>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</si>
  <si>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</si>
  <si>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</si>
  <si>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</si>
  <si>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</si>
  <si>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</si>
  <si>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</si>
  <si>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</si>
  <si>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</si>
  <si>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</si>
  <si>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</si>
  <si>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</si>
  <si>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</si>
  <si>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</si>
  <si>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</si>
  <si>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</si>
  <si>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</si>
  <si>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</si>
  <si>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</si>
  <si>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</si>
  <si>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</si>
  <si>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</si>
  <si>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</si>
  <si>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</si>
  <si>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</si>
  <si>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</si>
  <si>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</si>
  <si>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</si>
  <si>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</si>
  <si>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</si>
  <si>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</si>
  <si>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</si>
  <si>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</si>
  <si>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</si>
  <si>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</si>
  <si>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</si>
  <si>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</si>
  <si>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</si>
  <si>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</si>
  <si>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</si>
  <si>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</si>
  <si>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</si>
  <si>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</si>
  <si>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</si>
  <si>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</si>
  <si>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</si>
  <si>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</si>
  <si>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</si>
  <si>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</si>
  <si>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</si>
  <si>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</si>
  <si>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</si>
  <si>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</si>
  <si>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</si>
  <si>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</si>
  <si>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</si>
  <si>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</si>
  <si>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</si>
  <si>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</si>
  <si>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</si>
  <si>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</si>
  <si>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</si>
  <si>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</si>
  <si>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</si>
  <si>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</si>
  <si>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</si>
  <si>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</si>
  <si>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</si>
  <si>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</si>
  <si>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</si>
  <si>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</si>
  <si>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</si>
  <si>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</si>
  <si>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</si>
  <si>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</si>
  <si>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</si>
  <si>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</si>
  <si>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</si>
  <si>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</si>
  <si>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</si>
  <si>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</si>
  <si>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</si>
  <si>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</si>
  <si>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</si>
  <si>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</si>
  <si>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</si>
  <si>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</si>
  <si>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</si>
  <si>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</si>
  <si>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</si>
  <si>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</si>
  <si>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</si>
  <si>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</si>
  <si>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</si>
  <si>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</si>
  <si>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</si>
  <si>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</si>
  <si>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</si>
  <si>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</si>
  <si>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</si>
  <si>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</si>
  <si>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</si>
  <si>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</si>
  <si>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</si>
  <si>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</si>
  <si>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</si>
  <si>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</si>
  <si>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</si>
  <si>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</si>
  <si>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</si>
  <si>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</si>
  <si>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</si>
  <si>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</si>
  <si>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</si>
  <si>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</si>
  <si>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</si>
  <si>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</si>
  <si>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</si>
  <si>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</si>
  <si>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</si>
  <si>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</si>
  <si>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</si>
  <si>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</si>
  <si>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</si>
  <si>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</si>
  <si>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</si>
  <si>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</si>
  <si>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</si>
  <si>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</si>
  <si>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</si>
  <si>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</si>
  <si>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</si>
  <si>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</si>
  <si>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</si>
  <si>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</si>
  <si>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</si>
  <si>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</si>
  <si>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</si>
  <si>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</si>
  <si>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</si>
  <si>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</si>
  <si>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</si>
  <si>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</si>
  <si>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</si>
  <si>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</si>
  <si>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</si>
  <si>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</si>
  <si>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</si>
  <si>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</si>
  <si>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</si>
  <si>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</si>
  <si>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</si>
  <si>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</si>
  <si>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</si>
  <si>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</si>
  <si>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</si>
  <si>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</si>
  <si>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</si>
  <si>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</si>
  <si>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</si>
  <si>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</si>
  <si>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</si>
  <si>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</si>
  <si>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</si>
  <si>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</si>
  <si>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</si>
  <si>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</si>
  <si>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</si>
  <si>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</si>
  <si>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</si>
  <si>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</si>
  <si>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</si>
  <si>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</si>
  <si>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</si>
  <si>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</si>
  <si>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</si>
  <si>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</si>
  <si>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</si>
  <si>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</si>
  <si>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</si>
  <si>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</si>
  <si>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</si>
  <si>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</si>
  <si>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</si>
  <si>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</si>
  <si>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</si>
  <si>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</si>
  <si>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</si>
  <si>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</si>
  <si>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</si>
  <si>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</si>
  <si>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</si>
  <si>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</si>
  <si>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</si>
  <si>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</si>
  <si>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</si>
  <si>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</si>
  <si>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</si>
  <si>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</si>
  <si>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</si>
  <si>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</si>
  <si>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</si>
  <si>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</si>
  <si>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</si>
  <si>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</si>
  <si>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</si>
  <si>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</si>
  <si>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</si>
  <si>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</si>
  <si>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</si>
  <si>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</si>
  <si>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</si>
  <si>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</si>
  <si>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</si>
  <si>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</si>
  <si>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</si>
  <si>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</si>
  <si>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</si>
  <si>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</si>
  <si>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</si>
  <si>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</si>
  <si>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</si>
  <si>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</si>
  <si>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</si>
  <si>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</si>
  <si>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</si>
  <si>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</si>
  <si>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</si>
  <si>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</si>
  <si>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</si>
  <si>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</si>
  <si>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</si>
  <si>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</si>
  <si>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</si>
  <si>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</si>
  <si>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</si>
  <si>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</si>
  <si>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</si>
  <si>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</si>
  <si>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</si>
  <si>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</si>
  <si>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</si>
  <si>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</si>
  <si>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</si>
  <si>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</si>
  <si>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</si>
  <si>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</si>
  <si>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</si>
  <si>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</si>
  <si>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</si>
  <si>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</si>
  <si>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</si>
  <si>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</si>
  <si>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</si>
  <si>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</si>
  <si>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</si>
  <si>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</si>
  <si>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</si>
  <si>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</si>
  <si>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</si>
  <si>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</si>
  <si>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</si>
  <si>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</si>
  <si>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</si>
  <si>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</si>
  <si>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</si>
  <si>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</si>
  <si>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</si>
  <si>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</si>
  <si>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</si>
  <si>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</si>
  <si>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</si>
  <si>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</si>
  <si>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</si>
  <si>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</si>
  <si>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</si>
  <si>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</si>
  <si>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</si>
  <si>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</si>
  <si>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</si>
  <si>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</si>
  <si>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</si>
  <si>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</si>
  <si>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</si>
  <si>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</si>
  <si>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</si>
  <si>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</si>
  <si>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</si>
  <si>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</si>
  <si>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</si>
  <si>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</si>
  <si>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</si>
  <si>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</si>
  <si>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</si>
  <si>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</si>
  <si>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</si>
  <si>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</si>
  <si>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</si>
  <si>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</si>
  <si>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</si>
  <si>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</si>
  <si>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</si>
  <si>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</si>
  <si>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</si>
  <si>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</si>
  <si>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</si>
  <si>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</si>
  <si>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</si>
  <si>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</si>
  <si>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</si>
  <si>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</si>
  <si>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</si>
  <si>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</si>
  <si>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</si>
  <si>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</si>
  <si>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</si>
  <si>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</si>
  <si>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</si>
  <si>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</si>
  <si>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</si>
  <si>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</si>
  <si>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</si>
  <si>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</si>
  <si>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</si>
  <si>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</si>
  <si>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</si>
  <si>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</si>
  <si>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</si>
  <si>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</si>
  <si>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</si>
  <si>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</si>
  <si>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</si>
  <si>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</si>
  <si>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</si>
  <si>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</si>
  <si>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</si>
  <si>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</si>
  <si>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</si>
  <si>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</si>
  <si>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</si>
  <si>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</si>
  <si>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</si>
  <si>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</si>
  <si>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</si>
  <si>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</si>
  <si>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</si>
  <si>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</si>
  <si>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</si>
  <si>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</si>
  <si>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</si>
  <si>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</si>
  <si>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</si>
  <si>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</si>
  <si>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</si>
  <si>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</si>
  <si>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</si>
  <si>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</si>
  <si>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</si>
  <si>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</si>
  <si>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</si>
  <si>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</si>
  <si>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</si>
  <si>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</si>
  <si>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</si>
  <si>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</si>
  <si>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</si>
  <si>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</si>
  <si>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</si>
  <si>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</si>
  <si>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</si>
  <si>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</si>
  <si>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</si>
  <si>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</si>
  <si>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</si>
  <si>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</si>
  <si>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</si>
  <si>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</si>
  <si>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</si>
  <si>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</si>
  <si>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</si>
  <si>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</si>
  <si>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</si>
  <si>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</si>
  <si>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</si>
  <si>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</si>
  <si>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</si>
  <si>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</si>
  <si>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</si>
  <si>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</si>
  <si>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</si>
  <si>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</si>
  <si>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</si>
  <si>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</si>
  <si>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</si>
  <si>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</si>
  <si>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</si>
  <si>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</si>
  <si>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</si>
  <si>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</si>
  <si>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</si>
  <si>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</si>
  <si>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</si>
  <si>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</si>
  <si>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</si>
  <si>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</si>
  <si>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</si>
  <si>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</si>
  <si>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</si>
  <si>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</si>
  <si>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</si>
  <si>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</si>
  <si>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</si>
  <si>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</si>
  <si>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</si>
  <si>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</si>
  <si>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</si>
  <si>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</si>
  <si>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</si>
  <si>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</si>
  <si>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</si>
  <si>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</si>
  <si>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</si>
  <si>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</si>
  <si>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</si>
  <si>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</si>
  <si>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</si>
  <si>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</si>
  <si>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</si>
  <si>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</si>
  <si>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</si>
  <si>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</si>
  <si>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</si>
  <si>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</si>
  <si>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</si>
  <si>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</si>
  <si>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</si>
  <si>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</si>
  <si>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</si>
  <si>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</si>
  <si>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</si>
  <si>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</si>
  <si>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</si>
  <si>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</si>
  <si>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</si>
  <si>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</si>
  <si>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</si>
  <si>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</si>
  <si>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</si>
  <si>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</si>
  <si>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</si>
  <si>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</si>
  <si>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</si>
  <si>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</si>
  <si>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</si>
  <si>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</si>
  <si>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</si>
  <si>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</si>
  <si>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</si>
  <si>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</si>
  <si>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</si>
  <si>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</si>
  <si>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</si>
  <si>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</si>
  <si>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</si>
  <si>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</si>
  <si>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</si>
  <si>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</si>
  <si>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</si>
  <si>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</si>
  <si>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</si>
  <si>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</si>
  <si>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</si>
  <si>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</si>
  <si>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</si>
  <si>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</si>
  <si>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</si>
  <si>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</si>
  <si>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</si>
  <si>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</si>
  <si>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</si>
  <si>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</si>
  <si>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</si>
  <si>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</si>
  <si>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</si>
  <si>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</si>
  <si>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</si>
  <si>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</si>
  <si>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</si>
  <si>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</si>
  <si>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</si>
  <si>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</si>
  <si>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</si>
  <si>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</si>
  <si>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</si>
  <si>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</si>
  <si>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</si>
  <si>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</si>
  <si>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</si>
  <si>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</si>
  <si>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</si>
  <si>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</si>
  <si>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</si>
  <si>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</si>
  <si>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</si>
  <si>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</si>
  <si>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</si>
  <si>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</si>
  <si>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</si>
  <si>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</si>
  <si>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</si>
  <si>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</si>
  <si>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</si>
  <si>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</si>
  <si>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</si>
  <si>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</si>
  <si>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</si>
  <si>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</si>
  <si>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</si>
  <si>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</si>
  <si>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</si>
  <si>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</si>
  <si>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</si>
  <si>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</si>
  <si>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</si>
  <si>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</si>
  <si>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</si>
  <si>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</si>
  <si>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</si>
  <si>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</si>
  <si>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</si>
  <si>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</si>
  <si>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</si>
  <si>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</si>
  <si>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</si>
  <si>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</si>
  <si>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</si>
  <si>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</si>
  <si>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</si>
  <si>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</si>
  <si>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</si>
  <si>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</si>
  <si>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</si>
  <si>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</si>
  <si>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</si>
  <si>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</si>
  <si>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</si>
  <si>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</si>
  <si>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</si>
  <si>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</si>
  <si>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</si>
  <si>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</si>
  <si>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</si>
  <si>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</si>
  <si>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</si>
  <si>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</si>
  <si>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</si>
  <si>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</si>
  <si>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</si>
  <si>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</si>
  <si>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</si>
  <si>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</si>
  <si>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</si>
  <si>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</si>
  <si>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</si>
  <si>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</si>
  <si>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</si>
  <si>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</si>
  <si>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</si>
  <si>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</si>
  <si>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</si>
  <si>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</si>
  <si>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</si>
  <si>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</si>
  <si>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</si>
  <si>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</si>
  <si>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</si>
  <si>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</si>
  <si>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</si>
  <si>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</si>
  <si>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</si>
  <si>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</si>
  <si>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</si>
  <si>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</si>
  <si>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</si>
  <si>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</si>
  <si>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</si>
  <si>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</si>
  <si>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</si>
  <si>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</si>
  <si>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</si>
  <si>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</si>
  <si>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</si>
  <si>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</si>
  <si>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</si>
  <si>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</si>
  <si>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</si>
  <si>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</si>
  <si>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</si>
  <si>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</si>
  <si>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</si>
  <si>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</si>
  <si>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</si>
  <si>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</si>
  <si>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</si>
  <si>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</si>
  <si>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</si>
  <si>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</si>
  <si>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</si>
  <si>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</si>
  <si>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</si>
  <si>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</si>
  <si>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</si>
  <si>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</si>
  <si>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</si>
  <si>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</si>
  <si>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</si>
  <si>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</si>
  <si>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</si>
  <si>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</si>
  <si>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</si>
  <si>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</si>
  <si>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</si>
  <si>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</si>
  <si>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</si>
  <si>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</si>
  <si>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</si>
  <si>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</si>
  <si>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</si>
  <si>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</si>
  <si>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</si>
  <si>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</si>
  <si>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</si>
  <si>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</si>
  <si>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</si>
  <si>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</si>
  <si>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</si>
  <si>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</si>
  <si>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</si>
  <si>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</si>
  <si>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</si>
  <si>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</si>
  <si>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</si>
  <si>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</si>
  <si>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</si>
  <si>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</si>
  <si>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</si>
  <si>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</si>
  <si>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</si>
  <si>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</si>
  <si>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</si>
  <si>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</si>
  <si>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</si>
  <si>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</si>
  <si>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</si>
  <si>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</si>
  <si>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</si>
  <si>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</si>
  <si>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</si>
  <si>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</si>
  <si>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</si>
  <si>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</si>
  <si>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</si>
  <si>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</si>
  <si>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</si>
  <si>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</si>
  <si>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</si>
  <si>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</si>
  <si>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</si>
  <si>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</si>
  <si>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</si>
  <si>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</si>
  <si>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</si>
  <si>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</si>
  <si>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</si>
  <si>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</si>
  <si>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</si>
  <si>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</si>
  <si>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</si>
  <si>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</si>
  <si>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</si>
  <si>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</si>
  <si>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</si>
  <si>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</si>
  <si>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</si>
  <si>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</si>
  <si>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</si>
  <si>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</si>
  <si>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</si>
  <si>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</si>
  <si>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</si>
  <si>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</si>
  <si>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</si>
  <si>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</si>
  <si>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</si>
  <si>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</si>
  <si>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</si>
  <si>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</si>
  <si>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</si>
  <si>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</si>
  <si>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</si>
  <si>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</si>
  <si>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</si>
  <si>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</si>
  <si>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</si>
  <si>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</si>
  <si>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</si>
  <si>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</si>
  <si>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</si>
  <si>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</si>
  <si>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</si>
  <si>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</si>
  <si>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</si>
  <si>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</si>
  <si>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</si>
  <si>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</si>
  <si>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</si>
  <si>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</si>
  <si>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</si>
  <si>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</si>
  <si>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</si>
  <si>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</si>
  <si>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</si>
  <si>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</si>
  <si>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</si>
  <si>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</si>
  <si>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</si>
  <si>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</si>
  <si>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</si>
  <si>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</si>
  <si>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</si>
  <si>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</si>
  <si>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</si>
  <si>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</si>
  <si>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</si>
  <si>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</si>
  <si>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</si>
  <si>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</si>
  <si>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</si>
  <si>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</si>
  <si>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</si>
  <si>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</si>
  <si>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</si>
  <si>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</si>
  <si>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</si>
  <si>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</si>
  <si>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</si>
  <si>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</si>
  <si>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</si>
  <si>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</si>
  <si>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</si>
  <si>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</si>
  <si>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</si>
  <si>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</si>
  <si>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</si>
  <si>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</si>
  <si>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</si>
  <si>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</si>
  <si>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</si>
  <si>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</si>
  <si>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</si>
  <si>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</si>
  <si>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</si>
  <si>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</si>
  <si>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</si>
  <si>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</si>
  <si>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</si>
  <si>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</si>
  <si>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</si>
  <si>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</si>
  <si>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</si>
  <si>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</si>
  <si>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</si>
  <si>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</si>
  <si>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</si>
  <si>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</si>
  <si>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</si>
  <si>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</si>
  <si>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</si>
  <si>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</si>
  <si>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</si>
  <si>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</si>
  <si>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</si>
  <si>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</si>
  <si>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</si>
  <si>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</si>
  <si>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</si>
  <si>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</si>
  <si>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</si>
  <si>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</si>
  <si>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</si>
  <si>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</si>
  <si>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</si>
  <si>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</si>
  <si>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</si>
  <si>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</si>
  <si>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</si>
  <si>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</si>
  <si>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</si>
  <si>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</si>
  <si>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</si>
  <si>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</si>
  <si>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</si>
  <si>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</si>
  <si>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</si>
  <si>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</si>
  <si>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</si>
  <si>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</si>
  <si>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</si>
  <si>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</si>
  <si>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</si>
  <si>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</si>
  <si>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</si>
  <si>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</si>
  <si>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</si>
  <si>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</si>
  <si>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</si>
  <si>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</si>
  <si>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</si>
  <si>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</si>
  <si>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</si>
  <si>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</si>
  <si>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</si>
  <si>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</si>
  <si>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</si>
  <si>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</si>
  <si>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</si>
  <si>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</si>
  <si>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</si>
  <si>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</si>
  <si>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</si>
  <si>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</si>
  <si>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</si>
  <si>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</si>
  <si>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</si>
  <si>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</si>
  <si>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</si>
  <si>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</si>
  <si>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</si>
  <si>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</si>
  <si>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</si>
  <si>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</si>
  <si>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</si>
  <si>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</si>
  <si>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</si>
  <si>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</si>
  <si>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</si>
  <si>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</si>
  <si>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</si>
  <si>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</si>
  <si>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</si>
  <si>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</si>
  <si>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</si>
  <si>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</si>
  <si>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</si>
  <si>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</si>
  <si>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</si>
  <si>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</si>
  <si>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</si>
  <si>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</si>
  <si>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</si>
  <si>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</si>
  <si>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</si>
  <si>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</si>
  <si>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</si>
  <si>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</si>
  <si>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</si>
  <si>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</si>
  <si>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</si>
  <si>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</si>
  <si>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</si>
  <si>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</si>
  <si>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</si>
  <si>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</si>
  <si>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</si>
  <si>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</si>
  <si>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</si>
  <si>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</si>
  <si>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</si>
  <si>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</si>
  <si>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</si>
  <si>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</si>
  <si>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</si>
  <si>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</si>
  <si>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</si>
  <si>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</si>
  <si>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</si>
  <si>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</si>
  <si>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</si>
  <si>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</si>
  <si>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</si>
  <si>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</si>
  <si>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</si>
  <si>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</si>
  <si>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</si>
  <si>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</si>
  <si>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</si>
  <si>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</si>
  <si>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</si>
  <si>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</si>
  <si>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</si>
  <si>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</si>
  <si>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</si>
  <si>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</si>
  <si>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</si>
  <si>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</si>
  <si>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</si>
  <si>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</si>
  <si>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</si>
  <si>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</si>
  <si>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</si>
  <si>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</si>
  <si>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</si>
  <si>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</si>
  <si>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</si>
  <si>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</si>
  <si>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</si>
  <si>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</si>
  <si>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</si>
  <si>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</si>
  <si>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</si>
  <si>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</si>
  <si>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</si>
  <si>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</si>
  <si>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</si>
  <si>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</si>
  <si>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</si>
  <si>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</si>
  <si>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</si>
  <si>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</si>
  <si>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</si>
  <si>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</si>
  <si>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</si>
  <si>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</si>
  <si>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</si>
  <si>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</si>
  <si>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</si>
  <si>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</si>
  <si>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</si>
  <si>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</si>
  <si>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</si>
  <si>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</si>
  <si>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</si>
  <si>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</si>
  <si>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</si>
  <si>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</si>
  <si>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</si>
  <si>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</si>
  <si>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</si>
  <si>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</si>
  <si>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</si>
  <si>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</si>
  <si>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</si>
  <si>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</si>
  <si>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</si>
  <si>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</si>
  <si>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</si>
  <si>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</si>
  <si>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</si>
  <si>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</si>
  <si>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</si>
  <si>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</si>
  <si>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</si>
  <si>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</si>
  <si>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</si>
  <si>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</si>
  <si>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</si>
  <si>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</si>
  <si>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</si>
  <si>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</si>
  <si>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</si>
  <si>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</si>
  <si>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</si>
  <si>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</si>
  <si>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</si>
  <si>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</si>
  <si>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</si>
  <si>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</si>
  <si>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</si>
  <si>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</si>
  <si>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</si>
  <si>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</si>
  <si>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</si>
  <si>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</si>
  <si>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</si>
  <si>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</si>
  <si>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</si>
  <si>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</si>
  <si>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</si>
  <si>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</si>
  <si>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</si>
  <si>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</si>
  <si>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</si>
  <si>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</si>
  <si>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</si>
  <si>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</si>
  <si>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</si>
  <si>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</si>
  <si>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</si>
  <si>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</si>
  <si>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</si>
  <si>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</si>
  <si>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</si>
  <si>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</si>
  <si>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</si>
  <si>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</si>
  <si>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</si>
  <si>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</si>
  <si>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</si>
  <si>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</si>
  <si>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</si>
  <si>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</si>
  <si>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</si>
  <si>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</si>
  <si>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</si>
  <si>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</si>
  <si>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</si>
  <si>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</si>
  <si>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</si>
  <si>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</si>
  <si>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</si>
  <si>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</si>
  <si>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</si>
  <si>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</si>
  <si>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</si>
  <si>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</si>
  <si>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</si>
  <si>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</si>
  <si>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</si>
  <si>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</si>
  <si>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</si>
  <si>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</si>
  <si>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</si>
  <si>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</si>
  <si>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</si>
  <si>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</si>
  <si>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</si>
  <si>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</si>
  <si>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</si>
  <si>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</si>
  <si>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</si>
  <si>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</si>
  <si>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</si>
  <si>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</si>
  <si>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</si>
  <si>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</si>
  <si>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</si>
  <si>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</si>
  <si>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</si>
  <si>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</si>
  <si>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</si>
  <si>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</si>
  <si>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</si>
  <si>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</si>
  <si>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</si>
  <si>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</si>
  <si>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</si>
  <si>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</si>
  <si>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</si>
  <si>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</si>
  <si>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</si>
  <si>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</si>
  <si>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</si>
  <si>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</si>
  <si>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</si>
  <si>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</si>
  <si>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</si>
  <si>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</si>
  <si>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</si>
  <si>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</si>
  <si>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</si>
  <si>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</si>
  <si>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</si>
  <si>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</si>
  <si>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</si>
  <si>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</si>
  <si>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</si>
  <si>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</si>
  <si>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</si>
  <si>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</si>
  <si>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</si>
  <si>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</si>
  <si>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</si>
  <si>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</si>
  <si>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</si>
  <si>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</si>
  <si>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</si>
  <si>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</si>
  <si>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</si>
  <si>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</si>
  <si>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</si>
  <si>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</si>
  <si>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</si>
  <si>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</si>
  <si>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</si>
  <si>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</si>
  <si>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</si>
  <si>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</si>
  <si>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</si>
  <si>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</si>
  <si>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</si>
  <si>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</si>
  <si>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</si>
  <si>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</si>
  <si>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</si>
  <si>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</si>
  <si>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</si>
  <si>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</si>
  <si>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</si>
  <si>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</si>
  <si>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</si>
  <si>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</si>
  <si>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</si>
  <si>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</si>
  <si>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</si>
  <si>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</si>
  <si>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</si>
  <si>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</si>
  <si>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</si>
  <si>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</si>
  <si>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</si>
  <si>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</si>
  <si>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</si>
  <si>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</si>
  <si>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</si>
  <si>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</si>
  <si>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</si>
  <si>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</si>
  <si>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</si>
  <si>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</si>
  <si>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</si>
  <si>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</si>
  <si>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</si>
  <si>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</si>
  <si>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</si>
  <si>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</si>
  <si>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</si>
  <si>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</si>
  <si>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</si>
  <si>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</si>
  <si>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</si>
  <si>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</si>
  <si>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</si>
  <si>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</si>
  <si>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</si>
  <si>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</si>
  <si>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</si>
  <si>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</si>
  <si>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</si>
  <si>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</si>
  <si>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</si>
  <si>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</si>
  <si>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</si>
  <si>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</si>
  <si>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</si>
  <si>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</si>
  <si>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</si>
  <si>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</si>
  <si>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</si>
  <si>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</si>
  <si>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</si>
  <si>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</si>
  <si>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</si>
  <si>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</si>
  <si>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</si>
  <si>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</si>
  <si>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</si>
  <si>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</si>
  <si>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</si>
  <si>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</si>
  <si>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</si>
  <si>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</si>
  <si>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</si>
  <si>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</si>
  <si>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</si>
  <si>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</si>
  <si>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</si>
  <si>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</si>
  <si>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</si>
  <si>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</si>
  <si>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</si>
  <si>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</si>
  <si>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</si>
  <si>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</si>
  <si>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</si>
  <si>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</si>
  <si>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</si>
  <si>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</si>
  <si>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</si>
  <si>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</si>
  <si>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</si>
  <si>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</si>
  <si>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</si>
  <si>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</si>
  <si>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</si>
  <si>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</si>
  <si>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</si>
  <si>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</si>
  <si>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</si>
  <si>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</si>
  <si>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</si>
  <si>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</si>
  <si>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</si>
  <si>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</si>
  <si>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</si>
  <si>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</si>
  <si>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</si>
  <si>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</si>
  <si>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</si>
  <si>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</si>
  <si>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</si>
  <si>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</si>
  <si>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</si>
  <si>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</si>
  <si>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</si>
  <si>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</si>
  <si>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</si>
  <si>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</si>
  <si>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</si>
  <si>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</si>
  <si>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</si>
  <si>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</si>
  <si>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</si>
  <si>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</si>
  <si>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</si>
  <si>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</si>
  <si>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</si>
  <si>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</si>
  <si>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</si>
  <si>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</si>
  <si>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</si>
  <si>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</si>
  <si>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</si>
  <si>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</si>
  <si>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</si>
  <si>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</si>
  <si>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</si>
  <si>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</si>
  <si>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</si>
  <si>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</si>
  <si>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</si>
  <si>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</si>
  <si>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</si>
  <si>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</si>
  <si>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</si>
  <si>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</si>
  <si>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</si>
  <si>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</si>
  <si>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</si>
  <si>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</si>
  <si>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</si>
  <si>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</si>
  <si>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</si>
  <si>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</si>
  <si>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</si>
  <si>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</si>
  <si>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</si>
  <si>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</si>
  <si>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</si>
  <si>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</si>
  <si>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</si>
  <si>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</si>
  <si>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</si>
  <si>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</si>
  <si>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</si>
  <si>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</si>
  <si>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</si>
  <si>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</si>
  <si>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</si>
  <si>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</si>
  <si>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</si>
  <si>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</si>
  <si>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</si>
  <si>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</si>
  <si>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</si>
  <si>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</si>
  <si>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</si>
  <si>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</si>
  <si>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</si>
  <si>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</si>
  <si>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</si>
  <si>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</si>
  <si>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</si>
  <si>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</si>
  <si>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</si>
  <si>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</si>
  <si>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</si>
  <si>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</si>
  <si>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</si>
  <si>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</si>
  <si>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</si>
  <si>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</si>
  <si>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</si>
  <si>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</si>
  <si>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</si>
  <si>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</si>
  <si>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</si>
  <si>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</si>
  <si>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</si>
  <si>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</si>
  <si>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</si>
  <si>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</si>
  <si>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</si>
  <si>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</si>
  <si>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</si>
  <si>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</si>
  <si>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</si>
  <si>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</si>
  <si>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</si>
  <si>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</si>
  <si>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</si>
  <si>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</si>
  <si>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</si>
  <si>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</si>
  <si>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</si>
  <si>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</si>
  <si>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</si>
  <si>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</si>
  <si>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</si>
  <si>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</si>
  <si>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</si>
  <si>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</si>
  <si>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</si>
  <si>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</si>
  <si>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</si>
  <si>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</si>
  <si>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</si>
  <si>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</si>
  <si>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</si>
  <si>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</si>
  <si>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</si>
  <si>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</si>
  <si>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</si>
  <si>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</si>
  <si>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</si>
  <si>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</si>
  <si>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</si>
  <si>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</si>
  <si>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</si>
  <si>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</si>
  <si>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</si>
  <si>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</si>
  <si>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</si>
  <si>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</si>
  <si>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</si>
  <si>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</si>
  <si>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</si>
  <si>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</si>
  <si>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</si>
  <si>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</si>
  <si>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</si>
  <si>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</si>
  <si>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</si>
  <si>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</si>
  <si>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</si>
  <si>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</si>
  <si>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</si>
  <si>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</si>
  <si>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</si>
  <si>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</si>
  <si>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</si>
  <si>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</si>
  <si>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</si>
  <si>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</si>
  <si>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</si>
  <si>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</si>
  <si>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</si>
  <si>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</si>
  <si>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</si>
  <si>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</si>
  <si>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</si>
  <si>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</si>
  <si>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</si>
  <si>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</si>
  <si>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</si>
  <si>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</si>
  <si>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</si>
  <si>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</si>
  <si>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</si>
  <si>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</si>
  <si>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</si>
  <si>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</si>
  <si>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</si>
  <si>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</si>
  <si>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</si>
  <si>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</si>
  <si>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</si>
  <si>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</si>
  <si>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</si>
  <si>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</si>
  <si>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</si>
  <si>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</si>
  <si>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</si>
  <si>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</si>
  <si>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</si>
  <si>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</si>
  <si>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</si>
  <si>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</si>
  <si>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</si>
  <si>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</si>
  <si>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</si>
  <si>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</si>
  <si>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</si>
  <si>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</si>
  <si>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</si>
  <si>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</si>
  <si>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</si>
  <si>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</si>
  <si>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</si>
  <si>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</si>
  <si>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</si>
  <si>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</si>
  <si>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</si>
  <si>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</si>
  <si>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</si>
  <si>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</si>
  <si>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</si>
  <si>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</si>
  <si>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</si>
  <si>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</si>
  <si>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</si>
  <si>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</si>
  <si>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</si>
  <si>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</si>
  <si>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</si>
  <si>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</si>
  <si>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</si>
  <si>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</si>
  <si>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</si>
  <si>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</si>
  <si>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</si>
  <si>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</si>
  <si>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</si>
  <si>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</si>
  <si>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</si>
  <si>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</si>
  <si>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</si>
  <si>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</si>
  <si>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</si>
  <si>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</si>
  <si>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</si>
  <si>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</si>
  <si>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</si>
  <si>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</si>
  <si>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</si>
  <si>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</si>
  <si>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</si>
  <si>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</si>
  <si>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</si>
  <si>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</si>
  <si>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</si>
  <si>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</si>
  <si>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</si>
  <si>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</si>
  <si>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</si>
  <si>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</si>
  <si>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</si>
  <si>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</si>
  <si>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</si>
  <si>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</si>
  <si>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</si>
  <si>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</si>
  <si>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</si>
  <si>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</si>
  <si>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</si>
  <si>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</si>
  <si>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</si>
  <si>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</si>
  <si>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</si>
  <si>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</si>
  <si>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</si>
  <si>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</si>
  <si>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</si>
  <si>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</si>
  <si>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</si>
  <si>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</si>
  <si>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</si>
  <si>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</si>
  <si>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</si>
  <si>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</si>
  <si>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</si>
  <si>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</si>
  <si>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</si>
  <si>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</si>
  <si>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</si>
  <si>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</si>
  <si>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</si>
  <si>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</si>
  <si>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</si>
  <si>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</si>
  <si>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</si>
  <si>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</si>
  <si>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</si>
  <si>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</si>
  <si>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</si>
  <si>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</si>
  <si>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</si>
  <si>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</si>
  <si>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</si>
  <si>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</si>
  <si>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</si>
  <si>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</si>
  <si>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</si>
  <si>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</si>
  <si>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</si>
  <si>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</si>
  <si>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</si>
  <si>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</si>
  <si>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</si>
  <si>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</si>
  <si>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</si>
  <si>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</si>
  <si>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</si>
  <si>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</si>
  <si>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</si>
  <si>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</si>
  <si>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</si>
  <si>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</si>
  <si>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</si>
  <si>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</si>
  <si>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</si>
  <si>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</si>
  <si>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</si>
  <si>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</si>
  <si>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</si>
  <si>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</si>
  <si>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</si>
  <si>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</si>
  <si>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</si>
  <si>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</si>
  <si>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</si>
  <si>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</si>
  <si>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</si>
  <si>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</si>
  <si>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</si>
  <si>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</si>
  <si>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</si>
  <si>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</si>
  <si>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</si>
  <si>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</si>
  <si>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</si>
  <si>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</si>
  <si>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</si>
  <si>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</si>
  <si>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</si>
  <si>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</si>
  <si>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</si>
  <si>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</si>
  <si>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</si>
  <si>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</si>
  <si>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</si>
  <si>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</si>
  <si>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</si>
  <si>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</si>
  <si>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</si>
  <si>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</si>
  <si>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</si>
  <si>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</si>
  <si>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</si>
  <si>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</si>
  <si>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</si>
  <si>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</si>
  <si>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</si>
  <si>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</si>
  <si>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</si>
  <si>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</si>
  <si>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</si>
  <si>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</si>
  <si>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</si>
  <si>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</si>
  <si>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</si>
  <si>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</si>
  <si>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</si>
  <si>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</si>
  <si>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</si>
  <si>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</si>
  <si>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</si>
  <si>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</si>
  <si>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</si>
  <si>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</si>
  <si>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</si>
  <si>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</si>
  <si>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</si>
  <si>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</si>
  <si>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</si>
  <si>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</si>
  <si>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</si>
  <si>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</si>
  <si>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</si>
  <si>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</si>
  <si>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</si>
  <si>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</si>
  <si>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</si>
  <si>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</si>
  <si>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</si>
  <si>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</si>
  <si>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</si>
  <si>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</si>
  <si>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</si>
  <si>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</si>
  <si>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</si>
  <si>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</si>
  <si>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</si>
  <si>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</si>
  <si>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</si>
  <si>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</si>
  <si>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</si>
  <si>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</si>
  <si>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</si>
  <si>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</si>
  <si>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</si>
  <si>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</si>
  <si>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</si>
  <si>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</si>
  <si>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</si>
  <si>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</si>
  <si>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</si>
  <si>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</si>
  <si>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</si>
  <si>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</si>
  <si>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</si>
  <si>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</si>
  <si>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</si>
  <si>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</si>
  <si>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</si>
  <si>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</si>
  <si>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</si>
  <si>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</si>
  <si>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</si>
  <si>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</si>
  <si>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</si>
  <si>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</si>
  <si>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</si>
  <si>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</si>
  <si>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</si>
  <si>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</si>
  <si>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</si>
  <si>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</si>
  <si>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</si>
  <si>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</si>
  <si>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</si>
  <si>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</si>
  <si>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</si>
  <si>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</si>
  <si>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</si>
  <si>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</si>
  <si>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</si>
  <si>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</si>
  <si>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</si>
  <si>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</si>
  <si>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</si>
  <si>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</si>
  <si>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</si>
  <si>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</si>
  <si>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</si>
  <si>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</si>
  <si>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</si>
  <si>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</si>
  <si>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</si>
  <si>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</si>
  <si>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</si>
  <si>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</si>
  <si>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</si>
  <si>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</si>
  <si>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</si>
  <si>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</si>
  <si>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</si>
  <si>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</si>
  <si>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</si>
  <si>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</si>
  <si>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</si>
  <si>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</si>
  <si>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</si>
  <si>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</si>
  <si>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</si>
  <si>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</si>
  <si>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</si>
  <si>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</si>
  <si>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</si>
  <si>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</si>
  <si>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</si>
  <si>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</si>
  <si>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</si>
  <si>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</si>
  <si>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</si>
  <si>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</si>
  <si>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</si>
  <si>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</si>
  <si>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</si>
  <si>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</si>
  <si>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</si>
  <si>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</si>
  <si>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</si>
  <si>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</si>
  <si>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</si>
  <si>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</si>
  <si>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</si>
  <si>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</si>
  <si>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</si>
  <si>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</si>
  <si>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</si>
  <si>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</si>
  <si>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</si>
  <si>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</si>
  <si>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</si>
  <si>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</si>
  <si>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</si>
  <si>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</si>
  <si>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</si>
  <si>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</si>
  <si>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</si>
  <si>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</si>
  <si>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</si>
  <si>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</si>
  <si>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</si>
  <si>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</si>
  <si>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</si>
  <si>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</si>
  <si>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</si>
  <si>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</si>
  <si>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</si>
  <si>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</si>
  <si>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</si>
  <si>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</si>
  <si>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</si>
  <si>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</si>
  <si>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</si>
  <si>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</si>
  <si>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</si>
  <si>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</si>
  <si>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</si>
  <si>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</si>
  <si>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</si>
  <si>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</si>
  <si>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</si>
  <si>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</si>
  <si>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</si>
  <si>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</si>
  <si>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</si>
  <si>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</si>
  <si>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</si>
  <si>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</si>
  <si>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</si>
  <si>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</si>
  <si>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</si>
  <si>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</si>
  <si>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</si>
  <si>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</si>
  <si>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</si>
  <si>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</si>
  <si>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</si>
  <si>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</si>
  <si>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</si>
  <si>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</si>
  <si>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</si>
  <si>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</si>
  <si>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</si>
  <si>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</si>
  <si>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</si>
  <si>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</si>
  <si>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</si>
  <si>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</si>
  <si>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</si>
  <si>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</si>
  <si>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</si>
  <si>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</si>
  <si>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</si>
  <si>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</si>
  <si>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</si>
  <si>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</si>
  <si>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</si>
  <si>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</si>
  <si>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</si>
  <si>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</si>
  <si>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</si>
  <si>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</si>
  <si>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</si>
  <si>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</si>
  <si>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</si>
  <si>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</si>
  <si>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</si>
  <si>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</si>
  <si>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</si>
  <si>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</si>
  <si>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</si>
  <si>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</si>
  <si>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</si>
  <si>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</si>
  <si>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</si>
  <si>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</si>
  <si>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</si>
  <si>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</si>
  <si>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</si>
  <si>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</si>
  <si>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</si>
  <si>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</si>
  <si>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</si>
  <si>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</si>
  <si>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</si>
  <si>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</si>
  <si>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</si>
  <si>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</si>
  <si>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</si>
  <si>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</si>
  <si>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</si>
  <si>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</si>
  <si>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</si>
  <si>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</si>
  <si>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</si>
  <si>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</si>
  <si>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</si>
  <si>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</si>
  <si>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</si>
  <si>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</si>
  <si>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</si>
  <si>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</si>
  <si>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</si>
  <si>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</si>
  <si>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</si>
  <si>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</si>
  <si>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</si>
  <si>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</si>
  <si>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</si>
  <si>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</si>
  <si>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</si>
  <si>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</si>
  <si>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</si>
  <si>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</si>
  <si>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</si>
  <si>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</si>
  <si>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</si>
  <si>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</si>
  <si>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</si>
  <si>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</si>
  <si>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</si>
  <si>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</si>
  <si>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</si>
  <si>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</si>
  <si>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</si>
  <si>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</si>
  <si>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</si>
  <si>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</si>
  <si>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</si>
  <si>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</si>
  <si>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</si>
  <si>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</si>
  <si>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</si>
  <si>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</si>
  <si>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</si>
  <si>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</si>
  <si>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</si>
  <si>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</si>
  <si>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</si>
  <si>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</si>
  <si>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</si>
  <si>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</si>
  <si>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</si>
  <si>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</si>
  <si>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</si>
  <si>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</si>
  <si>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</si>
  <si>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</si>
  <si>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</si>
  <si>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</si>
  <si>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</si>
  <si>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</si>
  <si>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</si>
  <si>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</si>
  <si>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</si>
  <si>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</si>
  <si>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</si>
  <si>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</si>
  <si>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</si>
  <si>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</si>
  <si>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</si>
  <si>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</si>
  <si>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</si>
  <si>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</si>
  <si>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</si>
  <si>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</si>
  <si>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</si>
  <si>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</si>
  <si>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</si>
  <si>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</si>
  <si>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</si>
  <si>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</si>
  <si>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</si>
  <si>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</si>
  <si>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</si>
  <si>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</si>
  <si>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</si>
  <si>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</si>
  <si>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</si>
  <si>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</si>
  <si>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</si>
  <si>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</si>
  <si>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</si>
  <si>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</si>
  <si>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</si>
  <si>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</si>
  <si>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</si>
  <si>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</si>
  <si>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</si>
  <si>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</si>
  <si>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</si>
  <si>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</si>
  <si>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</si>
  <si>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</si>
  <si>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</si>
  <si>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</si>
  <si>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</si>
  <si>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</si>
  <si>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</si>
  <si>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</si>
  <si>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</si>
  <si>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</si>
  <si>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</si>
  <si>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</si>
  <si>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</si>
  <si>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</si>
  <si>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</si>
  <si>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</si>
  <si>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</si>
  <si>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</si>
  <si>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</si>
  <si>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</si>
  <si>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</si>
  <si>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</si>
  <si>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</si>
  <si>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</si>
  <si>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</si>
  <si>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</si>
  <si>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</si>
  <si>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</si>
  <si>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</si>
  <si>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</si>
  <si>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</si>
  <si>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</si>
  <si>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</si>
  <si>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</si>
  <si>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</si>
  <si>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</si>
  <si>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</si>
  <si>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</si>
  <si>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</si>
  <si>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</si>
  <si>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</si>
  <si>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</si>
  <si>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</si>
  <si>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</si>
  <si>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</si>
  <si>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</si>
  <si>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</si>
  <si>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</si>
  <si>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</si>
  <si>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</si>
  <si>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</si>
  <si>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</si>
  <si>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</si>
  <si>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</si>
  <si>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</si>
  <si>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</si>
  <si>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</si>
  <si>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</si>
  <si>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</si>
  <si>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</si>
  <si>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</si>
  <si>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</si>
  <si>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</si>
  <si>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</si>
  <si>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</si>
  <si>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</si>
  <si>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</si>
  <si>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</si>
  <si>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</si>
  <si>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</si>
  <si>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</si>
  <si>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</si>
  <si>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</si>
  <si>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</si>
  <si>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</si>
  <si>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</si>
  <si>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</si>
  <si>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</si>
  <si>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</si>
  <si>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</si>
  <si>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</si>
  <si>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</si>
  <si>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</si>
  <si>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</si>
  <si>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</si>
  <si>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</si>
  <si>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</si>
  <si>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</si>
  <si>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</si>
  <si>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</si>
  <si>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</si>
  <si>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</si>
  <si>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</si>
  <si>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</si>
  <si>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</si>
  <si>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</si>
  <si>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</si>
  <si>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</si>
  <si>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</si>
  <si>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</si>
  <si>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</si>
  <si>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</si>
  <si>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</si>
  <si>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</si>
  <si>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</si>
  <si>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</si>
  <si>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</si>
  <si>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</si>
  <si>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</si>
  <si>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</si>
  <si>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</si>
  <si>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</si>
  <si>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</si>
  <si>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</si>
  <si>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</si>
  <si>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</si>
  <si>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</si>
  <si>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</si>
  <si>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</si>
  <si>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</si>
  <si>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</si>
  <si>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</si>
  <si>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</si>
  <si>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</si>
  <si>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</si>
  <si>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</si>
  <si>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</si>
  <si>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</si>
  <si>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</si>
  <si>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</si>
  <si>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</si>
  <si>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</si>
  <si>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</si>
  <si>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</si>
  <si>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</si>
  <si>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</si>
  <si>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</si>
  <si>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</si>
  <si>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</si>
  <si>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</si>
  <si>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</si>
  <si>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</si>
  <si>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</si>
  <si>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</si>
  <si>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</si>
  <si>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</si>
  <si>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</si>
  <si>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</si>
  <si>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</si>
  <si>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</si>
  <si>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</si>
  <si>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</si>
  <si>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</si>
  <si>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</si>
  <si>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</si>
  <si>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</si>
  <si>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</si>
  <si>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</si>
  <si>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</si>
  <si>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</si>
  <si>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</si>
  <si>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</si>
  <si>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</si>
  <si>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</si>
  <si>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</si>
  <si>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</si>
  <si>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</si>
  <si>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</si>
  <si>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</si>
  <si>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</si>
  <si>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</si>
  <si>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</si>
  <si>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</si>
  <si>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</si>
  <si>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</si>
  <si>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</si>
  <si>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</si>
  <si>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</si>
  <si>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</si>
  <si>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</si>
  <si>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</si>
  <si>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</si>
  <si>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</si>
  <si>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</si>
  <si>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</si>
  <si>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</si>
  <si>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</si>
  <si>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</si>
  <si>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</si>
  <si>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</si>
  <si>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</si>
  <si>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</si>
  <si>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</si>
  <si>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</si>
  <si>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</si>
  <si>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</si>
  <si>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</si>
  <si>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</si>
  <si>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</si>
  <si>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</si>
  <si>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</si>
  <si>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</si>
  <si>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</si>
  <si>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</si>
  <si>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</si>
  <si>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</si>
  <si>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</si>
  <si>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</si>
  <si>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</si>
  <si>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</si>
  <si>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</si>
  <si>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</si>
  <si>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</si>
  <si>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</si>
  <si>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</si>
  <si>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</si>
  <si>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</si>
  <si>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</si>
  <si>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</si>
  <si>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</si>
  <si>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</si>
  <si>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</si>
  <si>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</si>
  <si>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</si>
  <si>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</si>
  <si>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</si>
  <si>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</si>
  <si>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</si>
  <si>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</si>
  <si>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</si>
  <si>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</si>
  <si>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</si>
  <si>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</si>
  <si>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</si>
  <si>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</si>
  <si>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</si>
  <si>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</si>
  <si>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</si>
  <si>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</si>
  <si>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</si>
  <si>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</si>
  <si>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</si>
  <si>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</si>
  <si>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</si>
  <si>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</si>
  <si>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</si>
  <si>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</si>
  <si>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</si>
  <si>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</si>
  <si>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</si>
  <si>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</si>
  <si>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</si>
  <si>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</si>
  <si>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</si>
  <si>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</si>
  <si>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</si>
  <si>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</si>
  <si>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</si>
  <si>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</si>
  <si>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</si>
  <si>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</si>
  <si>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</si>
  <si>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</si>
  <si>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</si>
  <si>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</si>
  <si>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</si>
  <si>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</si>
  <si>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</si>
  <si>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</si>
  <si>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</si>
  <si>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</si>
  <si>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</si>
  <si>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</si>
  <si>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</si>
  <si>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</si>
  <si>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</si>
  <si>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</si>
  <si>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</si>
  <si>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</si>
  <si>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</si>
  <si>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</si>
  <si>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</si>
  <si>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</si>
  <si>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</si>
  <si>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</si>
  <si>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</si>
  <si>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</si>
  <si>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</si>
  <si>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</si>
  <si>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</si>
  <si>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</si>
  <si>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</si>
  <si>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</si>
  <si>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</si>
  <si>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</si>
  <si>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</si>
  <si>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</si>
  <si>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</si>
  <si>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</si>
  <si>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</si>
  <si>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</si>
  <si>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</si>
  <si>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</si>
  <si>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</si>
  <si>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</si>
  <si>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</si>
  <si>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</si>
  <si>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</si>
  <si>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</si>
  <si>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</si>
  <si>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</si>
  <si>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</si>
  <si>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</si>
  <si>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</si>
  <si>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</si>
  <si>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</si>
  <si>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</si>
  <si>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</si>
  <si>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</si>
  <si>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</si>
  <si>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</si>
  <si>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</si>
  <si>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</si>
  <si>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</si>
  <si>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</si>
  <si>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</si>
  <si>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</si>
  <si>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</si>
  <si>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</si>
  <si>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</si>
  <si>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</si>
  <si>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</si>
  <si>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</si>
  <si>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</si>
  <si>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</si>
  <si>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</si>
  <si>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</si>
  <si>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</si>
  <si>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</si>
  <si>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</si>
  <si>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</si>
  <si>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</si>
  <si>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</si>
  <si>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</si>
  <si>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</si>
  <si>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</si>
  <si>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</si>
  <si>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</si>
  <si>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</si>
  <si>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</si>
  <si>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</si>
  <si>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</si>
  <si>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</si>
  <si>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</si>
  <si>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</si>
  <si>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</si>
  <si>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</si>
  <si>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</si>
  <si>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</si>
  <si>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</si>
  <si>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</si>
  <si>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</si>
  <si>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</si>
  <si>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</si>
  <si>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</si>
  <si>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</si>
  <si>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</si>
  <si>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</si>
  <si>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</si>
  <si>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</si>
  <si>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</si>
  <si>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</si>
  <si>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</si>
  <si>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</si>
  <si>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</si>
  <si>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</si>
  <si>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</si>
  <si>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</si>
  <si>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</si>
  <si>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</si>
  <si>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</si>
  <si>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</si>
  <si>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</si>
  <si>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</si>
  <si>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</si>
  <si>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</si>
  <si>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</si>
  <si>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</si>
  <si>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</si>
  <si>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</si>
  <si>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</si>
  <si>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</si>
  <si>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</si>
  <si>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</si>
  <si>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</si>
  <si>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</si>
  <si>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</si>
  <si>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</si>
  <si>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</si>
  <si>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</si>
  <si>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</si>
  <si>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</si>
  <si>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</si>
  <si>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</si>
  <si>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</si>
  <si>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</si>
  <si>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</si>
  <si>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</si>
  <si>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</si>
  <si>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</si>
  <si>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</si>
  <si>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</si>
  <si>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</si>
  <si>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</si>
  <si>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</si>
  <si>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</si>
  <si>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</si>
  <si>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</si>
  <si>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</si>
  <si>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</si>
  <si>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</si>
  <si>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</si>
  <si>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</si>
  <si>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</si>
  <si>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</si>
  <si>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</si>
  <si>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</si>
  <si>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</si>
  <si>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</si>
  <si>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</si>
  <si>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</si>
  <si>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</si>
  <si>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</si>
  <si>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</si>
  <si>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</si>
  <si>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</si>
  <si>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</si>
  <si>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</si>
  <si>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</si>
  <si>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</si>
  <si>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</si>
  <si>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</si>
  <si>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</si>
  <si>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</si>
  <si>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</si>
  <si>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</si>
  <si>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</si>
  <si>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</si>
  <si>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</si>
  <si>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</si>
  <si>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</si>
  <si>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</si>
  <si>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</si>
  <si>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</si>
  <si>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</si>
  <si>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</si>
  <si>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</si>
  <si>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</si>
  <si>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</si>
  <si>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</si>
  <si>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</si>
  <si>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</si>
  <si>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</si>
  <si>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</si>
  <si>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</si>
  <si>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</si>
  <si>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</si>
  <si>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</si>
  <si>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</si>
  <si>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</si>
  <si>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</si>
  <si>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</si>
  <si>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</si>
  <si>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</si>
  <si>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</si>
  <si>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</si>
  <si>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</si>
  <si>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</si>
  <si>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</si>
  <si>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</si>
  <si>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</si>
  <si>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</si>
  <si>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</si>
  <si>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</si>
  <si>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</si>
  <si>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</si>
  <si>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</si>
  <si>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</si>
  <si>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</si>
  <si>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</si>
  <si>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</si>
  <si>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</si>
  <si>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</si>
  <si>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</si>
  <si>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</si>
  <si>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</si>
  <si>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</si>
  <si>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</si>
  <si>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</si>
  <si>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</si>
  <si>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</si>
  <si>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</si>
  <si>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</si>
  <si>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</si>
  <si>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</si>
  <si>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</si>
  <si>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</si>
  <si>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</si>
  <si>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</si>
  <si>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</si>
  <si>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</si>
  <si>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</si>
  <si>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</si>
  <si>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</si>
  <si>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</si>
  <si>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</si>
  <si>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</si>
  <si>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</si>
  <si>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</si>
  <si>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</si>
  <si>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</si>
  <si>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</si>
  <si>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</si>
  <si>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</si>
  <si>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</si>
  <si>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</si>
  <si>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</si>
  <si>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</si>
  <si>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</si>
  <si>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</si>
  <si>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</si>
  <si>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</si>
  <si>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</si>
  <si>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</si>
  <si>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</si>
  <si>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</si>
  <si>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</si>
  <si>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</si>
  <si>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</si>
  <si>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</si>
  <si>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</si>
  <si>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</si>
  <si>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</si>
  <si>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</si>
  <si>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</si>
  <si>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</si>
  <si>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</si>
  <si>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</si>
  <si>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</si>
  <si>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</si>
  <si>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</si>
  <si>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</si>
  <si>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</si>
  <si>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</si>
  <si>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</si>
  <si>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</si>
  <si>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</si>
  <si>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</si>
  <si>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</si>
  <si>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</si>
  <si>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</si>
  <si>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</si>
  <si>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</si>
  <si>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</si>
  <si>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</si>
  <si>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</si>
  <si>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</si>
  <si>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</si>
  <si>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</si>
  <si>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</si>
  <si>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</si>
  <si>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</si>
  <si>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</si>
  <si>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</si>
  <si>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</si>
  <si>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</si>
  <si>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</si>
  <si>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</si>
  <si>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</si>
  <si>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</si>
  <si>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</si>
  <si>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</si>
  <si>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</si>
  <si>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</si>
  <si>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</si>
  <si>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</si>
  <si>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</si>
  <si>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</si>
  <si>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</si>
  <si>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</si>
  <si>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</si>
  <si>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</si>
  <si>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</si>
  <si>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</si>
  <si>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</si>
  <si>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</si>
  <si>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</si>
  <si>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</si>
  <si>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</si>
  <si>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</si>
  <si>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</si>
  <si>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</si>
  <si>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</si>
  <si>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</si>
  <si>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</si>
  <si>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</si>
  <si>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</si>
  <si>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</si>
  <si>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</si>
  <si>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</si>
  <si>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</si>
  <si>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</si>
  <si>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</si>
  <si>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</si>
  <si>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</si>
  <si>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</si>
  <si>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</si>
  <si>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</si>
  <si>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</si>
  <si>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</si>
  <si>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</si>
  <si>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</si>
  <si>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</si>
  <si>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</si>
  <si>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</si>
  <si>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</si>
  <si>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</si>
  <si>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</si>
  <si>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</si>
  <si>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</si>
  <si>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</si>
  <si>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</si>
  <si>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</si>
  <si>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</si>
  <si>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</si>
  <si>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</si>
  <si>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</si>
  <si>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</si>
  <si>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</si>
  <si>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</si>
  <si>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</si>
  <si>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</si>
  <si>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</si>
  <si>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</si>
  <si>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</si>
  <si>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</si>
  <si>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</si>
  <si>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</si>
  <si>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</si>
  <si>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</si>
  <si>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</si>
  <si>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</si>
  <si>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</si>
  <si>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</si>
  <si>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</si>
  <si>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</si>
  <si>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</si>
  <si>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</si>
  <si>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</si>
  <si>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</si>
  <si>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</si>
  <si>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</si>
  <si>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</si>
  <si>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</si>
  <si>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</si>
  <si>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</si>
  <si>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</si>
  <si>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</si>
  <si>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</si>
  <si>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</si>
  <si>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</si>
  <si>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</si>
  <si>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</si>
  <si>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</si>
  <si>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</si>
  <si>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</si>
  <si>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</si>
  <si>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</si>
  <si>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</si>
  <si>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</si>
  <si>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</si>
  <si>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</si>
  <si>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</si>
  <si>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</si>
  <si>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</si>
  <si>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</si>
  <si>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</si>
  <si>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</si>
  <si>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</si>
  <si>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</si>
  <si>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</si>
  <si>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</si>
  <si>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</si>
  <si>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</si>
  <si>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</si>
  <si>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</si>
  <si>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</si>
  <si>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</si>
  <si>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</si>
  <si>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</si>
  <si>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</si>
  <si>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</si>
  <si>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</si>
  <si>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</si>
  <si>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</si>
  <si>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</si>
  <si>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</si>
  <si>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</si>
  <si>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</si>
  <si>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</si>
  <si>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</si>
  <si>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</si>
  <si>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</si>
  <si>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</si>
  <si>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</si>
  <si>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</si>
  <si>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</si>
  <si>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</si>
  <si>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</si>
  <si>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</si>
  <si>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</si>
  <si>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</si>
  <si>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</si>
  <si>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</si>
  <si>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</si>
  <si>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</si>
  <si>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</si>
  <si>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</si>
  <si>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</si>
  <si>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</si>
  <si>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</si>
  <si>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</si>
  <si>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</si>
  <si>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</si>
  <si>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</si>
  <si>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</si>
  <si>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</si>
  <si>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</si>
  <si>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</si>
  <si>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</si>
  <si>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</si>
  <si>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</si>
  <si>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</si>
  <si>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</si>
  <si>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</si>
  <si>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</si>
  <si>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</si>
  <si>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</si>
  <si>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</si>
  <si>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</si>
  <si>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</si>
  <si>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</si>
  <si>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</si>
  <si>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</si>
  <si>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</si>
  <si>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</si>
  <si>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</si>
  <si>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</si>
  <si>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</si>
  <si>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</si>
  <si>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</si>
  <si>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</si>
  <si>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</si>
  <si>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</si>
  <si>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</si>
  <si>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</si>
  <si>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</si>
  <si>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</si>
  <si>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</si>
  <si>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</si>
  <si>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</si>
  <si>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</si>
  <si>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</si>
  <si>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</si>
  <si>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</si>
  <si>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</si>
  <si>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</si>
  <si>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</si>
  <si>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</si>
  <si>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</si>
  <si>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</si>
  <si>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</si>
  <si>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</si>
  <si>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</si>
  <si>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</si>
  <si>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</si>
  <si>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</si>
  <si>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</si>
  <si>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</si>
  <si>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</si>
  <si>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</si>
  <si>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</si>
  <si>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</si>
  <si>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</si>
  <si>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</si>
  <si>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</si>
  <si>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</si>
  <si>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</si>
  <si>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</si>
  <si>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</si>
  <si>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</si>
  <si>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</si>
  <si>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</si>
  <si>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</si>
  <si>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</si>
  <si>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</si>
  <si>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</si>
  <si>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</si>
  <si>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</si>
  <si>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</si>
  <si>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</si>
  <si>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</si>
  <si>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</si>
  <si>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</si>
  <si>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</si>
  <si>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</si>
  <si>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</si>
  <si>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</si>
  <si>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</si>
  <si>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</si>
  <si>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</si>
  <si>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</si>
  <si>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</si>
  <si>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</si>
  <si>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</si>
  <si>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</si>
  <si>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</si>
  <si>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</si>
  <si>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</si>
  <si>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</si>
  <si>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</si>
  <si>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</si>
  <si>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</si>
  <si>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</si>
  <si>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</si>
  <si>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</si>
  <si>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</si>
  <si>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</si>
  <si>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</si>
  <si>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</si>
  <si>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</si>
  <si>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</si>
  <si>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</si>
  <si>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</si>
  <si>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</si>
  <si>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</si>
  <si>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</si>
  <si>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</si>
  <si>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</si>
  <si>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</si>
  <si>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</si>
  <si>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</si>
  <si>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</si>
  <si>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</si>
  <si>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</si>
  <si>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</si>
  <si>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</si>
  <si>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</si>
  <si>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</si>
  <si>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</si>
  <si>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</si>
  <si>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</si>
  <si>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</si>
  <si>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</si>
  <si>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</si>
  <si>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</si>
  <si>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</si>
  <si>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</si>
  <si>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</si>
  <si>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</si>
  <si>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</si>
  <si>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</si>
  <si>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</si>
  <si>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</si>
  <si>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</si>
  <si>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</si>
  <si>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</si>
  <si>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</si>
  <si>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</si>
  <si>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</si>
  <si>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</si>
  <si>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</si>
  <si>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</si>
  <si>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</si>
  <si>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</si>
  <si>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</si>
  <si>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</si>
  <si>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</si>
  <si>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</si>
  <si>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</si>
  <si>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</si>
  <si>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</si>
  <si>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</si>
  <si>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</si>
  <si>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</si>
  <si>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</si>
  <si>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</si>
  <si>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</si>
  <si>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</si>
  <si>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</si>
  <si>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</si>
  <si>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</si>
  <si>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</si>
  <si>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</si>
  <si>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</si>
  <si>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</si>
  <si>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</si>
  <si>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</si>
  <si>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</si>
  <si>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</si>
  <si>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</si>
  <si>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</si>
  <si>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</si>
  <si>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</si>
  <si>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</si>
  <si>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</si>
  <si>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</si>
  <si>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</si>
  <si>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</si>
  <si>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</si>
  <si>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</si>
  <si>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</si>
  <si>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</si>
  <si>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</si>
  <si>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</si>
  <si>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</si>
  <si>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</si>
  <si>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</si>
  <si>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</si>
  <si>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</si>
  <si>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</si>
  <si>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</si>
  <si>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</si>
  <si>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</si>
  <si>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</si>
  <si>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</si>
  <si>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</si>
  <si>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</si>
  <si>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</si>
  <si>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</si>
  <si>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</si>
  <si>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</si>
  <si>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</si>
  <si>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</si>
  <si>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</si>
  <si>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</si>
  <si>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</si>
  <si>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</si>
  <si>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</si>
  <si>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</si>
  <si>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</si>
  <si>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</si>
  <si>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</si>
  <si>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</si>
  <si>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</si>
  <si>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</si>
  <si>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</si>
  <si>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</si>
  <si>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</si>
  <si>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</si>
  <si>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</si>
  <si>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</si>
  <si>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</si>
  <si>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</si>
  <si>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</si>
  <si>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</si>
  <si>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</si>
  <si>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</si>
  <si>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</si>
  <si>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</si>
  <si>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</si>
  <si>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</si>
  <si>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</si>
  <si>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</si>
  <si>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</si>
  <si>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</si>
  <si>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</si>
  <si>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</si>
  <si>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</si>
  <si>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</si>
  <si>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</si>
  <si>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</si>
  <si>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</si>
  <si>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</si>
  <si>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</si>
  <si>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</si>
  <si>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</si>
  <si>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</si>
  <si>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</si>
  <si>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</si>
  <si>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</si>
  <si>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</si>
  <si>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</si>
  <si>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</si>
  <si>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</si>
  <si>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</si>
  <si>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</si>
  <si>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</si>
  <si>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</si>
  <si>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</si>
  <si>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</si>
  <si>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</si>
  <si>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</si>
  <si>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</si>
  <si>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</si>
  <si>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</si>
  <si>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</si>
  <si>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</si>
  <si>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</si>
  <si>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</si>
  <si>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</si>
  <si>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</si>
  <si>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</si>
  <si>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</si>
  <si>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</si>
  <si>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</si>
  <si>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</si>
  <si>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</si>
  <si>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</si>
  <si>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</si>
  <si>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</si>
  <si>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</si>
  <si>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</si>
  <si>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</si>
  <si>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</si>
  <si>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</si>
  <si>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</si>
  <si>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</si>
  <si>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</si>
  <si>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</si>
  <si>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</si>
  <si>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</si>
  <si>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</si>
  <si>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</si>
  <si>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</si>
  <si>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</si>
  <si>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</si>
  <si>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</si>
  <si>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</si>
  <si>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</si>
  <si>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</si>
  <si>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</si>
  <si>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</si>
  <si>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</si>
  <si>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</si>
  <si>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</si>
  <si>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</si>
  <si>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</si>
  <si>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</si>
  <si>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</si>
  <si>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</si>
  <si>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</si>
  <si>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</si>
  <si>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</si>
  <si>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</si>
  <si>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</si>
  <si>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</si>
  <si>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</si>
  <si>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</si>
  <si>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</si>
  <si>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</si>
  <si>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</si>
  <si>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</si>
  <si>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</si>
  <si>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</si>
  <si>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</si>
  <si>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</si>
  <si>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</si>
  <si>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</si>
  <si>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</si>
  <si>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</si>
  <si>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</si>
  <si>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</si>
  <si>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</si>
  <si>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</si>
  <si>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</si>
  <si>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</si>
  <si>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</si>
  <si>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</si>
  <si>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</si>
  <si>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</si>
  <si>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</si>
  <si>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</si>
  <si>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</si>
  <si>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</si>
  <si>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</si>
  <si>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</si>
  <si>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</si>
  <si>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</si>
  <si>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</si>
  <si>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</si>
  <si>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</si>
  <si>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</si>
  <si>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</si>
  <si>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</si>
  <si>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</si>
  <si>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</si>
  <si>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</si>
  <si>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</si>
  <si>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</si>
  <si>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</si>
  <si>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</si>
  <si>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</si>
  <si>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</si>
  <si>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</si>
  <si>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</si>
  <si>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</si>
  <si>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</si>
  <si>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</si>
  <si>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</si>
  <si>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</si>
  <si>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</si>
  <si>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</si>
  <si>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</si>
  <si>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</si>
  <si>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</si>
  <si>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</si>
  <si>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</si>
  <si>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</si>
  <si>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</si>
  <si>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</si>
  <si>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</si>
  <si>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</si>
  <si>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</si>
  <si>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</si>
  <si>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</si>
  <si>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</si>
  <si>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</si>
  <si>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</si>
  <si>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</si>
  <si>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</si>
  <si>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</si>
  <si>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</si>
  <si>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</si>
  <si>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</si>
  <si>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</si>
  <si>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</si>
  <si>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</si>
  <si>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</si>
  <si>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</si>
  <si>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</si>
  <si>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</si>
  <si>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</si>
  <si>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</si>
  <si>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</si>
  <si>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</si>
  <si>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</si>
  <si>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</si>
  <si>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</si>
  <si>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</si>
  <si>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</si>
  <si>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</si>
  <si>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</si>
  <si>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</si>
  <si>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</si>
  <si>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</si>
  <si>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</si>
  <si>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</si>
  <si>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</si>
  <si>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</si>
  <si>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</si>
  <si>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</si>
  <si>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</si>
  <si>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</si>
  <si>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</si>
  <si>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</si>
  <si>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</si>
  <si>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</si>
  <si>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</si>
  <si>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</si>
  <si>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</si>
  <si>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</si>
  <si>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</si>
  <si>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</si>
  <si>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</si>
  <si>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</si>
  <si>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</si>
  <si>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</si>
  <si>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</si>
  <si>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</si>
  <si>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</si>
  <si>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</si>
  <si>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</si>
  <si>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</si>
  <si>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</si>
  <si>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</si>
  <si>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</si>
  <si>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</si>
  <si>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</si>
  <si>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</si>
  <si>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</si>
  <si>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</si>
  <si>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</si>
  <si>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</si>
  <si>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</si>
  <si>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</si>
  <si>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</si>
  <si>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</si>
  <si>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</si>
  <si>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</si>
  <si>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</si>
  <si>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</si>
  <si>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</si>
  <si>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</si>
  <si>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</si>
  <si>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</si>
  <si>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</si>
  <si>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</si>
  <si>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</si>
  <si>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</si>
  <si>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</si>
  <si>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</si>
  <si>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</si>
  <si>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</si>
  <si>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</si>
  <si>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</si>
  <si>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</si>
  <si>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</si>
  <si>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</si>
  <si>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</si>
  <si>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</si>
  <si>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</si>
  <si>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</si>
  <si>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</si>
  <si>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</si>
  <si>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</si>
  <si>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</si>
  <si>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</si>
  <si>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</si>
  <si>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</si>
  <si>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</si>
  <si>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</si>
  <si>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</si>
  <si>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</si>
  <si>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</si>
  <si>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</si>
  <si>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</si>
  <si>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</si>
  <si>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</si>
  <si>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</si>
  <si>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</si>
  <si>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</si>
  <si>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</si>
  <si>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</si>
  <si>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</si>
  <si>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</si>
  <si>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</si>
  <si>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</si>
  <si>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</si>
  <si>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</si>
  <si>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</si>
  <si>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</si>
  <si>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</si>
  <si>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</si>
  <si>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</si>
  <si>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</si>
  <si>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</si>
  <si>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</si>
  <si>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</si>
  <si>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</si>
  <si>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</si>
  <si>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</si>
  <si>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</si>
  <si>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</si>
  <si>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</si>
  <si>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</si>
  <si>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</si>
  <si>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</si>
  <si>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</si>
  <si>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</si>
  <si>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</si>
  <si>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</si>
  <si>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</si>
  <si>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</si>
  <si>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</si>
  <si>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</si>
  <si>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</si>
  <si>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</si>
  <si>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</si>
  <si>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</si>
  <si>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</si>
  <si>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</si>
  <si>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</si>
  <si>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</si>
  <si>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</si>
  <si>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</si>
  <si>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</si>
  <si>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</si>
  <si>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</si>
  <si>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</si>
  <si>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</si>
  <si>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</si>
  <si>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</si>
  <si>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</si>
  <si>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</si>
  <si>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</si>
  <si>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</si>
  <si>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</si>
  <si>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</si>
  <si>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</si>
  <si>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</si>
  <si>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</si>
  <si>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</si>
  <si>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</si>
  <si>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</si>
  <si>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</si>
  <si>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</si>
  <si>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</si>
  <si>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</si>
  <si>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</si>
  <si>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</si>
  <si>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</si>
  <si>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</si>
  <si>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</si>
  <si>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</si>
  <si>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</si>
  <si>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</si>
  <si>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</si>
  <si>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</si>
  <si>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</si>
  <si>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</si>
  <si>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</si>
  <si>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</si>
  <si>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</si>
  <si>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</si>
  <si>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</si>
  <si>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</si>
  <si>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</si>
  <si>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</si>
  <si>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</si>
  <si>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</si>
  <si>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</si>
  <si>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</si>
  <si>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</si>
  <si>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</si>
  <si>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</si>
  <si>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</si>
  <si>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</si>
  <si>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</si>
  <si>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</si>
  <si>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</si>
  <si>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</si>
  <si>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</si>
  <si>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</si>
  <si>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</si>
  <si>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</si>
  <si>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</si>
  <si>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</si>
  <si>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</si>
  <si>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</si>
  <si>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</si>
  <si>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</si>
  <si>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</si>
  <si>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</si>
  <si>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</si>
  <si>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</si>
  <si>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</si>
  <si>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</si>
  <si>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</si>
  <si>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</si>
  <si>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</si>
  <si>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</si>
  <si>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</si>
  <si>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</si>
  <si>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</si>
  <si>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</si>
  <si>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</si>
  <si>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</si>
  <si>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</si>
  <si>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</si>
  <si>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</si>
  <si>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</si>
  <si>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</si>
  <si>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</si>
  <si>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</si>
  <si>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</si>
  <si>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</si>
  <si>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</si>
  <si>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</si>
  <si>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</si>
  <si>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</si>
  <si>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</si>
  <si>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</si>
  <si>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</si>
  <si>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</si>
  <si>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</si>
  <si>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</si>
  <si>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</si>
  <si>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</si>
  <si>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</si>
  <si>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</si>
  <si>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</si>
  <si>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</si>
  <si>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</si>
  <si>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</si>
  <si>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</si>
  <si>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</si>
  <si>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</si>
  <si>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</si>
  <si>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</si>
  <si>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</si>
  <si>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</si>
  <si>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</si>
  <si>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</si>
  <si>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</si>
  <si>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</si>
  <si>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</si>
  <si>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</si>
  <si>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</si>
  <si>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</si>
  <si>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</si>
  <si>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</si>
  <si>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</si>
  <si>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</si>
  <si>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</si>
  <si>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</si>
  <si>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</si>
  <si>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</si>
  <si>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</si>
  <si>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</si>
  <si>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</si>
  <si>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</si>
  <si>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</si>
  <si>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</si>
  <si>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</si>
  <si>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</si>
  <si>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</si>
  <si>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</si>
  <si>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</si>
  <si>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</si>
  <si>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</si>
  <si>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</si>
  <si>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</si>
  <si>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</si>
  <si>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</si>
  <si>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</si>
  <si>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</si>
  <si>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</si>
  <si>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</si>
  <si>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</si>
  <si>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</si>
  <si>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</si>
  <si>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</si>
  <si>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</si>
  <si>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</si>
  <si>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</si>
  <si>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</si>
  <si>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</si>
  <si>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</si>
  <si>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</si>
  <si>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</si>
  <si>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</si>
  <si>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</si>
  <si>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</si>
  <si>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</si>
  <si>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</si>
  <si>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</si>
  <si>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</si>
  <si>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</si>
  <si>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</si>
  <si>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</si>
  <si>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</si>
  <si>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</si>
  <si>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</si>
  <si>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</si>
  <si>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</si>
  <si>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</si>
  <si>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</si>
  <si>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</si>
  <si>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</si>
  <si>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</si>
  <si>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</si>
  <si>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</si>
  <si>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</si>
  <si>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</si>
  <si>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</si>
  <si>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</si>
  <si>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</si>
  <si>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</si>
  <si>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</si>
  <si>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</si>
  <si>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</si>
  <si>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</si>
  <si>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</si>
  <si>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</si>
  <si>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</si>
  <si>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</si>
  <si>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</si>
  <si>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</si>
  <si>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</si>
  <si>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</si>
  <si>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</si>
  <si>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</si>
  <si>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</si>
  <si>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</si>
  <si>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</si>
  <si>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</si>
  <si>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</si>
  <si>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</si>
  <si>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</si>
  <si>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</si>
  <si>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</si>
  <si>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</si>
  <si>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</si>
  <si>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</si>
  <si>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</si>
  <si>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</si>
  <si>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</si>
  <si>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</si>
  <si>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</si>
  <si>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</si>
  <si>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</si>
  <si>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</si>
  <si>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</si>
  <si>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</si>
  <si>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</si>
  <si>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</si>
  <si>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</si>
  <si>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</si>
  <si>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</si>
  <si>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</si>
  <si>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</si>
  <si>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</si>
  <si>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</si>
  <si>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</si>
  <si>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</si>
  <si>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</si>
  <si>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</si>
  <si>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</si>
  <si>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</si>
  <si>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</si>
  <si>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</si>
  <si>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</si>
  <si>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</si>
  <si>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</si>
  <si>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</si>
  <si>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</si>
  <si>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</si>
  <si>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</si>
  <si>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</si>
  <si>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</si>
  <si>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</si>
  <si>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</si>
  <si>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</si>
  <si>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</si>
  <si>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</si>
  <si>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</si>
  <si>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</si>
  <si>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</si>
  <si>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</si>
  <si>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</si>
  <si>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</si>
  <si>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</si>
  <si>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</si>
  <si>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</si>
  <si>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</si>
  <si>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</si>
  <si>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</si>
  <si>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</si>
  <si>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</si>
  <si>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</si>
  <si>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</si>
  <si>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</si>
  <si>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</si>
  <si>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</si>
  <si>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</si>
  <si>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</si>
  <si>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</si>
  <si>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</si>
  <si>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</si>
  <si>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</si>
  <si>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</si>
  <si>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</si>
  <si>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</si>
  <si>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</si>
  <si>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</si>
  <si>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</si>
  <si>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</si>
  <si>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</si>
  <si>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</si>
  <si>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</si>
  <si>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</si>
  <si>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</si>
  <si>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</si>
  <si>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</si>
  <si>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</si>
  <si>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</si>
  <si>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</si>
  <si>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</si>
  <si>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</si>
  <si>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</si>
  <si>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</si>
  <si>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</si>
  <si>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</si>
  <si>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</si>
  <si>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</si>
  <si>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</si>
  <si>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</si>
  <si>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</si>
  <si>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</si>
  <si>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</si>
  <si>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</si>
  <si>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</si>
  <si>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</si>
  <si>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</si>
  <si>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</si>
  <si>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</si>
  <si>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</si>
  <si>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</si>
  <si>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</si>
  <si>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</si>
  <si>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</si>
  <si>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</si>
  <si>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</si>
  <si>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</si>
  <si>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</si>
  <si>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</si>
  <si>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</si>
  <si>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</si>
  <si>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</si>
  <si>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</si>
  <si>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</si>
  <si>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</si>
  <si>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</si>
  <si>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</si>
  <si>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</si>
  <si>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</si>
  <si>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</si>
  <si>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</si>
  <si>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</si>
  <si>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</si>
  <si>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</si>
  <si>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</si>
  <si>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</si>
  <si>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</si>
  <si>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</si>
  <si>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</si>
  <si>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</si>
  <si>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</si>
  <si>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</si>
  <si>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</si>
  <si>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</si>
  <si>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</si>
  <si>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</si>
  <si>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</si>
  <si>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</si>
  <si>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</si>
  <si>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</si>
  <si>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</si>
  <si>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</si>
  <si>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</si>
  <si>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</si>
  <si>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</si>
  <si>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</si>
  <si>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</si>
  <si>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</si>
  <si>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</si>
  <si>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</si>
  <si>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</si>
  <si>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</si>
  <si>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</si>
  <si>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</si>
  <si>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</si>
  <si>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</si>
  <si>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</si>
  <si>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</si>
  <si>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</si>
  <si>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</si>
  <si>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</si>
  <si>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</si>
  <si>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</si>
  <si>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</si>
  <si>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</si>
  <si>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</si>
  <si>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</si>
  <si>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</si>
  <si>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</si>
  <si>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</si>
  <si>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</si>
  <si>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</si>
  <si>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</si>
  <si>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</si>
  <si>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</si>
  <si>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</si>
  <si>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</si>
  <si>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</si>
  <si>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</si>
  <si>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</si>
  <si>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</si>
  <si>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</si>
  <si>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</si>
  <si>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</si>
  <si>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</si>
  <si>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</si>
  <si>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</si>
  <si>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</si>
  <si>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</si>
  <si>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</si>
  <si>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</si>
  <si>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</si>
  <si>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</si>
  <si>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</si>
  <si>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</si>
  <si>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</si>
  <si>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</si>
  <si>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</si>
  <si>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</si>
  <si>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</si>
  <si>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</si>
  <si>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</si>
  <si>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</si>
  <si>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</si>
  <si>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</si>
  <si>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</si>
  <si>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</si>
  <si>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</si>
  <si>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</si>
  <si>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</si>
  <si>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</si>
  <si>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</si>
  <si>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</si>
  <si>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</si>
  <si>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</si>
  <si>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</si>
  <si>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</si>
  <si>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</si>
  <si>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</si>
  <si>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</si>
  <si>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</si>
  <si>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</si>
  <si>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</si>
  <si>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</si>
  <si>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</si>
  <si>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</si>
  <si>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</si>
  <si>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</si>
  <si>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</si>
  <si>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</si>
  <si>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</si>
  <si>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</si>
  <si>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</si>
  <si>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</si>
  <si>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</si>
  <si>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</si>
  <si>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</si>
  <si>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</si>
  <si>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</si>
  <si>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</si>
  <si>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</si>
  <si>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</si>
  <si>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</si>
  <si>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</si>
  <si>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</si>
  <si>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</si>
  <si>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</si>
  <si>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</si>
  <si>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</si>
  <si>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</si>
  <si>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</si>
  <si>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</si>
  <si>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</si>
  <si>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</si>
  <si>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</si>
  <si>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</si>
  <si>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</si>
  <si>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</si>
  <si>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</si>
  <si>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</si>
  <si>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</si>
  <si>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</si>
  <si>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</si>
  <si>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</si>
  <si>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</si>
  <si>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</si>
  <si>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</si>
  <si>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</si>
  <si>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</si>
  <si>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</si>
  <si>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</si>
  <si>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</si>
  <si>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</si>
  <si>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</si>
  <si>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</si>
  <si>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</si>
  <si>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</si>
  <si>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</si>
  <si>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</si>
  <si>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</si>
  <si>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</si>
  <si>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</si>
  <si>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</si>
  <si>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</si>
  <si>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</si>
  <si>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</si>
  <si>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</si>
  <si>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</si>
  <si>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</si>
  <si>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</si>
  <si>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</si>
  <si>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</si>
  <si>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</si>
  <si>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</si>
  <si>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</si>
  <si>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</si>
  <si>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</si>
  <si>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</si>
  <si>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</si>
  <si>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</si>
  <si>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</si>
  <si>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</si>
  <si>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</si>
  <si>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</si>
  <si>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</si>
  <si>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</si>
  <si>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</si>
  <si>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</si>
  <si>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</si>
  <si>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</si>
  <si>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</si>
  <si>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</si>
  <si>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</si>
  <si>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</si>
  <si>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</si>
  <si>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</si>
  <si>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</si>
  <si>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</si>
  <si>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</si>
  <si>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</si>
  <si>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</si>
  <si>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</si>
  <si>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</si>
  <si>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</si>
  <si>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</si>
  <si>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</si>
  <si>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</si>
  <si>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</si>
  <si>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</si>
  <si>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</si>
  <si>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</si>
  <si>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</si>
  <si>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</si>
  <si>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</si>
  <si>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</si>
  <si>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</si>
  <si>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</si>
  <si>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</si>
  <si>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</si>
  <si>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</si>
  <si>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</si>
  <si>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</si>
  <si>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</si>
  <si>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</si>
  <si>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</si>
  <si>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</si>
  <si>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</si>
  <si>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</si>
  <si>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</si>
  <si>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</si>
  <si>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</si>
  <si>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</si>
  <si>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</si>
  <si>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</si>
  <si>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</si>
  <si>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</si>
  <si>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</si>
  <si>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</si>
  <si>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</si>
  <si>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</si>
  <si>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</si>
  <si>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</si>
  <si>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</si>
  <si>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</si>
  <si>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</si>
  <si>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</si>
  <si>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</si>
  <si>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</si>
  <si>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</si>
  <si>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</si>
  <si>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</si>
  <si>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</si>
  <si>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</si>
  <si>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</si>
  <si>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</si>
  <si>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</si>
  <si>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</si>
  <si>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</si>
  <si>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</si>
  <si>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</si>
  <si>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</si>
  <si>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</si>
  <si>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</si>
  <si>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</si>
  <si>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</si>
  <si>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</si>
  <si>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</si>
  <si>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</si>
  <si>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</si>
  <si>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</si>
  <si>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</si>
  <si>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</si>
  <si>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</si>
  <si>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</si>
  <si>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</si>
  <si>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</si>
  <si>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</si>
  <si>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</si>
  <si>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</si>
  <si>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</si>
  <si>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</si>
  <si>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</si>
  <si>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</si>
  <si>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</si>
  <si>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</si>
  <si>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</si>
  <si>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</si>
  <si>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</si>
  <si>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</si>
  <si>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</si>
  <si>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</si>
  <si>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</si>
  <si>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</si>
  <si>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</si>
  <si>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</si>
  <si>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</si>
  <si>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</si>
  <si>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</si>
  <si>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</si>
  <si>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</si>
  <si>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</si>
  <si>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</si>
  <si>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</si>
  <si>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</si>
  <si>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</si>
  <si>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</si>
  <si>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</si>
  <si>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</si>
  <si>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</si>
  <si>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</si>
  <si>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</si>
  <si>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</si>
  <si>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</si>
  <si>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</si>
  <si>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</si>
  <si>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</si>
  <si>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</si>
  <si>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</si>
  <si>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</si>
  <si>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</si>
  <si>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</si>
  <si>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</si>
  <si>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</si>
  <si>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</si>
  <si>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</si>
  <si>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</si>
  <si>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</si>
  <si>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</si>
  <si>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</si>
  <si>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</si>
  <si>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</si>
  <si>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</si>
  <si>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</si>
  <si>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</si>
  <si>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</si>
  <si>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</si>
  <si>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</si>
  <si>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</si>
  <si>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</si>
  <si>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</si>
  <si>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</si>
  <si>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</si>
  <si>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</si>
  <si>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</si>
  <si>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</si>
  <si>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</si>
  <si>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</si>
  <si>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</si>
  <si>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</si>
  <si>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</si>
  <si>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</si>
  <si>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</si>
  <si>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</si>
  <si>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</si>
  <si>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</si>
  <si>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</si>
  <si>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</si>
  <si>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</si>
  <si>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</si>
  <si>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</si>
  <si>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</si>
  <si>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</si>
  <si>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</si>
  <si>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</si>
  <si>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</si>
  <si>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</si>
  <si>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</si>
  <si>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</si>
  <si>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</si>
  <si>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</si>
  <si>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</si>
  <si>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</si>
  <si>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</si>
  <si>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</si>
  <si>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</si>
  <si>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</si>
  <si>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</si>
  <si>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</si>
  <si>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</si>
  <si>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</si>
  <si>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</si>
  <si>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</si>
  <si>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</si>
  <si>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</si>
  <si>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</si>
  <si>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</si>
  <si>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</si>
  <si>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</si>
  <si>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</si>
  <si>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</si>
  <si>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</si>
  <si>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</si>
  <si>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</si>
  <si>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</si>
  <si>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</si>
  <si>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</si>
  <si>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</si>
  <si>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</si>
  <si>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</si>
  <si>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</si>
  <si>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</si>
  <si>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</si>
  <si>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</si>
  <si>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</si>
  <si>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</si>
  <si>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</si>
  <si>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</si>
  <si>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</si>
  <si>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</si>
  <si>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</si>
  <si>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</si>
  <si>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</si>
  <si>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</si>
  <si>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</si>
  <si>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</si>
  <si>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</si>
  <si>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</si>
  <si>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</si>
  <si>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</si>
  <si>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</si>
  <si>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</si>
  <si>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</si>
  <si>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</si>
  <si>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</si>
  <si>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</si>
  <si>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</si>
  <si>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</si>
  <si>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</si>
  <si>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</si>
  <si>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</si>
  <si>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</si>
  <si>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</si>
  <si>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</si>
  <si>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</si>
  <si>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</si>
  <si>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</si>
  <si>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</si>
  <si>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</si>
  <si>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</si>
  <si>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</si>
  <si>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</si>
  <si>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</si>
  <si>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</si>
  <si>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</si>
  <si>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</si>
  <si>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</si>
  <si>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</si>
  <si>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</si>
  <si>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</si>
  <si>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</si>
  <si>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</si>
  <si>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</si>
  <si>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</si>
  <si>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</si>
  <si>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</si>
  <si>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</si>
  <si>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</si>
  <si>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</si>
  <si>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</si>
  <si>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</si>
  <si>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</si>
  <si>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</si>
  <si>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</si>
  <si>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</si>
  <si>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</si>
  <si>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</si>
  <si>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</si>
  <si>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</si>
  <si>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</si>
  <si>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</si>
  <si>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</si>
  <si>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</si>
  <si>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</si>
  <si>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</si>
  <si>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</si>
  <si>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</si>
  <si>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</si>
  <si>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</si>
  <si>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</si>
  <si>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</si>
  <si>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</si>
  <si>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</si>
  <si>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</si>
  <si>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</si>
  <si>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</si>
  <si>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</si>
  <si>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</si>
  <si>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</si>
  <si>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</si>
  <si>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</si>
  <si>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</si>
  <si>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</si>
  <si>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</si>
  <si>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</si>
  <si>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</si>
  <si>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</si>
  <si>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</si>
  <si>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</si>
  <si>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</si>
  <si>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</si>
  <si>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</si>
  <si>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</si>
  <si>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</si>
  <si>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</si>
  <si>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</si>
  <si>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</si>
  <si>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</si>
  <si>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</si>
  <si>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</si>
  <si>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</si>
  <si>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</si>
  <si>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</si>
  <si>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</si>
  <si>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</si>
  <si>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</si>
  <si>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</si>
  <si>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</si>
  <si>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</si>
  <si>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</si>
  <si>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</si>
  <si>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</si>
  <si>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</si>
  <si>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</si>
  <si>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</si>
  <si>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</si>
  <si>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</si>
  <si>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</si>
  <si>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</si>
  <si>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</si>
  <si>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</si>
  <si>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</si>
  <si>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</si>
  <si>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</si>
  <si>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</si>
  <si>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</si>
  <si>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</si>
  <si>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</si>
  <si>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</si>
  <si>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</si>
  <si>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</si>
  <si>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</si>
  <si>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</si>
  <si>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</si>
  <si>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</si>
  <si>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</si>
  <si>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</si>
  <si>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</si>
  <si>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</si>
  <si>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</si>
  <si>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</si>
  <si>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</si>
  <si>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</si>
  <si>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</si>
  <si>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</si>
  <si>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</si>
  <si>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</si>
  <si>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</si>
  <si>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</si>
  <si>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</si>
  <si>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</si>
  <si>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</si>
  <si>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</si>
  <si>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</si>
  <si>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</si>
  <si>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</si>
  <si>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</si>
  <si>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</si>
  <si>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</si>
  <si>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</si>
  <si>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</si>
  <si>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</si>
  <si>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</si>
  <si>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</si>
  <si>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</si>
  <si>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</si>
  <si>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</si>
  <si>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</si>
  <si>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</si>
  <si>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</si>
  <si>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</si>
  <si>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</si>
  <si>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</si>
  <si>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</si>
  <si>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</si>
  <si>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</si>
  <si>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</si>
  <si>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</si>
  <si>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</si>
  <si>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</si>
  <si>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</si>
  <si>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</si>
  <si>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</si>
  <si>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</si>
  <si>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</si>
  <si>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</si>
  <si>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</si>
  <si>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</si>
  <si>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</si>
  <si>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</si>
  <si>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</si>
  <si>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</si>
  <si>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</si>
  <si>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</si>
  <si>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</si>
  <si>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</si>
  <si>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</si>
  <si>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</si>
  <si>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</si>
  <si>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</si>
  <si>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</si>
  <si>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</si>
  <si>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</si>
  <si>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</si>
  <si>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</si>
  <si>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</si>
  <si>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</si>
  <si>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</si>
  <si>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</si>
  <si>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</si>
  <si>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</si>
  <si>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</si>
  <si>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</si>
  <si>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</si>
  <si>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</si>
  <si>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</si>
  <si>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</si>
  <si>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</si>
  <si>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</si>
  <si>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</si>
  <si>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</si>
  <si>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</si>
  <si>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</si>
  <si>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</si>
  <si>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</si>
  <si>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</si>
  <si>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</si>
  <si>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</si>
  <si>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</si>
  <si>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</si>
  <si>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</si>
  <si>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</si>
  <si>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</si>
  <si>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</si>
  <si>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</si>
  <si>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</si>
  <si>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</si>
  <si>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</si>
  <si>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</si>
  <si>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</si>
  <si>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</si>
  <si>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</si>
  <si>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</si>
  <si>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</si>
  <si>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</si>
  <si>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</si>
  <si>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</si>
  <si>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</si>
  <si>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</si>
  <si>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</si>
  <si>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</si>
  <si>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</si>
  <si>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</si>
  <si>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</si>
  <si>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</si>
  <si>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</si>
  <si>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</si>
  <si>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</si>
  <si>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</si>
  <si>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</si>
  <si>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</si>
  <si>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</si>
  <si>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</si>
  <si>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</si>
  <si>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</si>
  <si>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</si>
  <si>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</si>
  <si>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</si>
  <si>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</si>
  <si>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</si>
  <si>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</si>
  <si>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</si>
  <si>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</si>
  <si>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</si>
  <si>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</si>
  <si>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</si>
  <si>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</si>
  <si>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</si>
  <si>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</si>
  <si>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</si>
  <si>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</si>
  <si>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</si>
  <si>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</si>
  <si>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</si>
  <si>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</si>
  <si>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</si>
  <si>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</si>
  <si>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</si>
  <si>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</si>
  <si>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</si>
  <si>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</si>
  <si>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</si>
  <si>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</si>
  <si>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</si>
  <si>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</si>
  <si>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</si>
  <si>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</si>
  <si>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</si>
  <si>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</si>
  <si>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</si>
  <si>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</si>
  <si>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</si>
  <si>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</si>
  <si>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</si>
  <si>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</si>
  <si>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</si>
  <si>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</si>
  <si>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</si>
  <si>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</si>
  <si>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</si>
  <si>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</si>
  <si>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</si>
  <si>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</si>
  <si>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</si>
  <si>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</si>
  <si>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</si>
  <si>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</si>
  <si>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</si>
  <si>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</si>
  <si>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</si>
  <si>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</si>
  <si>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</si>
  <si>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</si>
  <si>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</si>
  <si>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</si>
  <si>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</si>
  <si>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</si>
  <si>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</si>
  <si>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</si>
  <si>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</si>
  <si>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</si>
  <si>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</si>
  <si>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</si>
  <si>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</si>
  <si>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</si>
  <si>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</si>
  <si>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</si>
  <si>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</si>
  <si>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</si>
  <si>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</si>
  <si>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</si>
  <si>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</si>
  <si>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</si>
  <si>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</si>
  <si>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</si>
  <si>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</si>
  <si>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</si>
  <si>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</si>
  <si>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</si>
  <si>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</si>
  <si>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</si>
  <si>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</si>
  <si>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</si>
  <si>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</si>
  <si>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</si>
  <si>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</si>
  <si>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</si>
  <si>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</si>
  <si>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</si>
  <si>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</si>
  <si>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</si>
  <si>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</si>
  <si>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</si>
  <si>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</si>
  <si>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</si>
  <si>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</si>
  <si>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</si>
  <si>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</si>
  <si>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</si>
  <si>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</si>
  <si>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</si>
  <si>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</si>
  <si>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</si>
  <si>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</si>
  <si>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</si>
  <si>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</si>
  <si>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</si>
  <si>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</si>
  <si>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</si>
  <si>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</si>
  <si>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</si>
  <si>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</si>
  <si>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</si>
  <si>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</si>
  <si>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</si>
  <si>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</si>
  <si>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</si>
  <si>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</si>
  <si>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</si>
  <si>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</si>
  <si>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</si>
  <si>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</si>
  <si>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</si>
  <si>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</si>
  <si>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</si>
  <si>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</si>
  <si>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</si>
  <si>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</si>
  <si>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</si>
  <si>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</si>
  <si>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</si>
  <si>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</si>
  <si>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</si>
  <si>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</si>
  <si>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</si>
  <si>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</si>
  <si>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</si>
  <si>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</si>
  <si>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</si>
  <si>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</si>
  <si>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</si>
  <si>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</si>
  <si>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</si>
  <si>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</si>
  <si>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</si>
  <si>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</si>
  <si>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</si>
  <si>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</si>
  <si>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</si>
  <si>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</si>
  <si>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</si>
  <si>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</si>
  <si>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</si>
  <si>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</si>
  <si>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</si>
  <si>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</si>
  <si>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</si>
  <si>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</si>
  <si>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</si>
  <si>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</si>
  <si>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</si>
  <si>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</si>
  <si>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</si>
  <si>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</si>
  <si>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</si>
  <si>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</si>
  <si>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</si>
  <si>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</si>
  <si>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</si>
  <si>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</si>
  <si>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</si>
  <si>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</si>
  <si>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</si>
  <si>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</si>
  <si>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</si>
  <si>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</si>
  <si>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</si>
  <si>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</si>
  <si>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</si>
  <si>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</si>
  <si>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</si>
  <si>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</si>
  <si>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</si>
  <si>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</si>
  <si>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</si>
  <si>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</si>
  <si>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</si>
  <si>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</si>
  <si>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</si>
  <si>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</si>
  <si>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</si>
  <si>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</si>
  <si>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</si>
  <si>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</si>
  <si>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</si>
  <si>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</si>
  <si>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</si>
  <si>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</si>
  <si>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</si>
  <si>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</si>
  <si>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</si>
  <si>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</si>
  <si>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</si>
  <si>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</si>
  <si>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</si>
  <si>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</si>
  <si>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</si>
  <si>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</si>
  <si>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</si>
  <si>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</si>
  <si>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</si>
  <si>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</si>
  <si>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</si>
  <si>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</si>
  <si>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</si>
  <si>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</si>
  <si>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</si>
  <si>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</si>
  <si>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</si>
  <si>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</si>
  <si>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</si>
  <si>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</si>
  <si>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</si>
  <si>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</si>
  <si>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</si>
  <si>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</si>
  <si>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</si>
  <si>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</si>
  <si>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</si>
  <si>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</si>
  <si>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</si>
  <si>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</si>
  <si>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</si>
  <si>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</si>
  <si>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</si>
  <si>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</si>
  <si>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</si>
  <si>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</si>
  <si>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</si>
  <si>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</si>
  <si>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</si>
  <si>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</si>
  <si>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</si>
  <si>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</si>
  <si>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</si>
  <si>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</si>
  <si>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</si>
  <si>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</si>
  <si>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</si>
  <si>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</si>
  <si>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</si>
  <si>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</si>
  <si>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</si>
  <si>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</si>
  <si>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</si>
  <si>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</si>
  <si>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</si>
  <si>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</si>
  <si>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</si>
  <si>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</si>
  <si>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</si>
  <si>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</si>
  <si>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</si>
  <si>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</si>
  <si>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</si>
  <si>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</si>
  <si>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</si>
  <si>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</si>
  <si>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</si>
  <si>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</si>
  <si>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</si>
  <si>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</si>
  <si>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</si>
  <si>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</si>
  <si>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</si>
  <si>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</si>
  <si>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</si>
  <si>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</si>
  <si>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</si>
  <si>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</si>
  <si>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</si>
  <si>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</si>
  <si>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</si>
  <si>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</si>
  <si>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</si>
  <si>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</si>
  <si>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</si>
  <si>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</si>
  <si>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</si>
  <si>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</si>
  <si>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</si>
  <si>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</si>
  <si>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</si>
  <si>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</si>
  <si>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</si>
  <si>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</si>
  <si>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</si>
  <si>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</si>
  <si>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</si>
  <si>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</si>
  <si>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</si>
  <si>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</si>
  <si>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</si>
  <si>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</si>
  <si>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</si>
  <si>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</si>
  <si>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</si>
  <si>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</si>
  <si>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</si>
  <si>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</si>
  <si>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</si>
  <si>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</si>
  <si>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</si>
  <si>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</si>
  <si>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</si>
  <si>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</si>
  <si>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</si>
  <si>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</si>
  <si>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</si>
  <si>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</si>
  <si>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</si>
  <si>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</si>
  <si>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</si>
  <si>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</si>
  <si>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</si>
  <si>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</si>
  <si>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</si>
  <si>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</si>
  <si>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</si>
  <si>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</si>
  <si>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</si>
  <si>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</si>
  <si>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</si>
  <si>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</si>
  <si>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</si>
  <si>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</si>
  <si>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</si>
  <si>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</si>
  <si>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</si>
  <si>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</si>
  <si>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</si>
  <si>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</si>
  <si>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</si>
  <si>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</si>
  <si>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</si>
  <si>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</si>
  <si>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</si>
  <si>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</si>
  <si>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</si>
  <si>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</si>
  <si>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</si>
  <si>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</si>
  <si>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</si>
  <si>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</si>
  <si>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</si>
  <si>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</si>
  <si>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</si>
  <si>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</si>
  <si>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</si>
  <si>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</si>
  <si>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</si>
  <si>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</si>
  <si>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</si>
  <si>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</si>
  <si>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</si>
  <si>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</si>
  <si>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</si>
  <si>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</si>
  <si>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</si>
  <si>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</si>
  <si>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</si>
  <si>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</si>
  <si>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</si>
  <si>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</si>
  <si>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</si>
  <si>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</si>
  <si>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</si>
  <si>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</si>
  <si>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</si>
  <si>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</si>
  <si>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</si>
  <si>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</si>
  <si>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</si>
  <si>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</si>
  <si>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</si>
  <si>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</si>
  <si>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</si>
  <si>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</si>
  <si>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</si>
  <si>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</si>
  <si>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</si>
  <si>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</si>
  <si>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</si>
  <si>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</si>
  <si>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</si>
  <si>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</si>
  <si>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</si>
  <si>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</si>
  <si>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</si>
  <si>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</si>
  <si>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</si>
  <si>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</si>
  <si>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</si>
  <si>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</si>
  <si>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</si>
  <si>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</si>
  <si>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</si>
  <si>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</si>
  <si>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</si>
  <si>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</si>
  <si>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</si>
  <si>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</si>
  <si>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</si>
  <si>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</si>
  <si>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</si>
  <si>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</si>
  <si>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</si>
  <si>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</si>
  <si>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</si>
  <si>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</si>
  <si>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</si>
  <si>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</si>
  <si>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</si>
  <si>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</si>
  <si>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</si>
  <si>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</si>
  <si>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</si>
  <si>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</si>
  <si>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</si>
  <si>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</si>
  <si>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</si>
  <si>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</si>
  <si>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</si>
  <si>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</si>
  <si>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</si>
  <si>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</si>
  <si>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</si>
  <si>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</si>
  <si>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</si>
  <si>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</si>
  <si>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</si>
  <si>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</si>
  <si>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</si>
  <si>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</si>
  <si>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</si>
  <si>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</si>
  <si>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</si>
  <si>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</si>
  <si>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</si>
  <si>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</si>
  <si>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</si>
  <si>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</si>
  <si>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</si>
  <si>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</si>
  <si>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</si>
  <si>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</si>
  <si>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</si>
  <si>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</si>
  <si>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</si>
  <si>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</si>
  <si>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</si>
  <si>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</si>
  <si>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</si>
  <si>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</si>
  <si>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</si>
  <si>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</si>
  <si>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</si>
  <si>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</si>
  <si>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</si>
  <si>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</si>
  <si>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</si>
  <si>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</si>
  <si>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</si>
  <si>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</si>
  <si>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</si>
  <si>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</si>
  <si>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</si>
  <si>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</si>
  <si>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</si>
  <si>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</si>
  <si>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</si>
  <si>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</si>
  <si>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</si>
  <si>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</si>
  <si>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</si>
  <si>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</si>
  <si>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</si>
  <si>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</si>
  <si>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</si>
  <si>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</si>
  <si>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</si>
  <si>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</si>
  <si>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</si>
  <si>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</si>
  <si>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</si>
  <si>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</si>
  <si>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</si>
  <si>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</si>
  <si>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</si>
  <si>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</si>
  <si>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</si>
  <si>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</si>
  <si>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</si>
  <si>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</si>
  <si>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</si>
  <si>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</si>
  <si>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</si>
  <si>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</si>
  <si>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</si>
  <si>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</si>
  <si>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</si>
  <si>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</si>
  <si>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</si>
  <si>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</si>
  <si>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</si>
  <si>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</si>
  <si>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</si>
  <si>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</si>
  <si>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</si>
  <si>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</si>
  <si>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</si>
  <si>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</si>
  <si>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</si>
  <si>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</si>
  <si>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</si>
  <si>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</si>
  <si>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</si>
  <si>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</si>
  <si>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</si>
  <si>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</si>
  <si>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</si>
  <si>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</si>
  <si>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</si>
  <si>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</si>
  <si>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</si>
  <si>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</si>
  <si>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</si>
  <si>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</si>
  <si>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</si>
  <si>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</si>
  <si>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</si>
  <si>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</si>
  <si>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</si>
  <si>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</si>
  <si>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</si>
  <si>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</si>
  <si>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</si>
  <si>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</si>
  <si>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</si>
  <si>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</si>
  <si>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</si>
  <si>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</si>
  <si>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</si>
  <si>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</si>
  <si>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</si>
  <si>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</si>
  <si>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</si>
  <si>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</si>
  <si>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</si>
  <si>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</si>
  <si>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</si>
  <si>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</si>
  <si>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</si>
  <si>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</si>
  <si>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</si>
  <si>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</si>
  <si>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</si>
  <si>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</si>
  <si>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</si>
  <si>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</si>
  <si>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</si>
  <si>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</si>
  <si>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</si>
  <si>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</si>
  <si>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</si>
  <si>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</si>
  <si>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</si>
  <si>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</si>
  <si>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</si>
  <si>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</si>
  <si>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</si>
  <si>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</si>
  <si>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</si>
  <si>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</si>
  <si>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</si>
  <si>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</si>
  <si>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</si>
  <si>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</si>
  <si>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</si>
  <si>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</si>
  <si>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</si>
  <si>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</si>
  <si>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</si>
  <si>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</si>
  <si>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</si>
  <si>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</si>
  <si>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</si>
  <si>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</si>
  <si>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</si>
  <si>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</si>
  <si>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</si>
  <si>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</si>
  <si>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</si>
  <si>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</si>
  <si>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</si>
  <si>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</si>
  <si>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</si>
  <si>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</si>
  <si>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</si>
  <si>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</si>
  <si>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</si>
  <si>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</si>
  <si>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</si>
  <si>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</si>
  <si>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</si>
  <si>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</si>
  <si>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</si>
  <si>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</si>
  <si>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</si>
  <si>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</si>
  <si>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</si>
  <si>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</si>
  <si>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</si>
  <si>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</si>
  <si>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</si>
  <si>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</si>
  <si>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</si>
  <si>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</si>
  <si>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</si>
  <si>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</si>
  <si>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</si>
  <si>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</si>
  <si>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</si>
  <si>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</si>
  <si>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</si>
  <si>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</si>
  <si>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</si>
  <si>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</si>
  <si>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</si>
  <si>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</si>
  <si>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</si>
  <si>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</si>
  <si>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</si>
  <si>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</si>
  <si>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</si>
  <si>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</si>
  <si>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</si>
  <si>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</si>
  <si>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</si>
  <si>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</si>
  <si>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</si>
  <si>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</si>
  <si>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</si>
  <si>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</si>
  <si>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</si>
  <si>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</si>
  <si>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</si>
  <si>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</si>
  <si>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</si>
  <si>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</si>
  <si>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</si>
  <si>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</si>
  <si>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</si>
  <si>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</si>
  <si>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</si>
  <si>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</si>
  <si>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</si>
  <si>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</si>
  <si>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</si>
  <si>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</si>
  <si>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</si>
  <si>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</si>
  <si>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</si>
  <si>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</si>
  <si>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</si>
  <si>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</si>
  <si>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</si>
  <si>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</si>
  <si>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</si>
  <si>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</si>
  <si>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</si>
  <si>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</si>
  <si>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</si>
  <si>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</si>
  <si>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</si>
  <si>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</si>
  <si>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</si>
  <si>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</si>
  <si>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</si>
  <si>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</si>
  <si>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</si>
  <si>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</si>
  <si>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</si>
  <si>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</si>
  <si>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</si>
  <si>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</si>
  <si>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</si>
  <si>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</si>
  <si>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</si>
  <si>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</si>
  <si>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</si>
  <si>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</si>
  <si>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</si>
  <si>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</si>
  <si>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</si>
  <si>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</si>
  <si>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</si>
  <si>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</si>
  <si>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</si>
  <si>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</si>
  <si>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</si>
  <si>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</si>
  <si>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</si>
  <si>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</si>
  <si>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</si>
  <si>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</si>
  <si>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</si>
  <si>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</si>
  <si>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</si>
  <si>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</si>
  <si>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</si>
  <si>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</si>
  <si>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</si>
  <si>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</si>
  <si>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</si>
  <si>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</si>
  <si>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</si>
  <si>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</si>
  <si>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</si>
  <si>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</si>
  <si>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</si>
  <si>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</si>
  <si>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</si>
  <si>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</si>
  <si>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</si>
  <si>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</si>
  <si>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</si>
  <si>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</si>
  <si>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</si>
  <si>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</si>
  <si>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</si>
  <si>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</si>
  <si>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</si>
  <si>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</si>
  <si>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</si>
  <si>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</si>
  <si>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</si>
  <si>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</si>
  <si>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</si>
  <si>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</si>
  <si>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</si>
  <si>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</si>
  <si>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</si>
  <si>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</si>
  <si>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</si>
  <si>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</si>
  <si>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</si>
  <si>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</si>
  <si>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</si>
  <si>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</si>
  <si>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</si>
  <si>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</si>
  <si>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</si>
  <si>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</si>
  <si>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</si>
  <si>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</si>
  <si>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</si>
  <si>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</si>
  <si>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</si>
  <si>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</si>
  <si>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</si>
  <si>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</si>
  <si>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</si>
  <si>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</si>
  <si>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</si>
  <si>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</si>
  <si>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</si>
  <si>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</si>
  <si>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</si>
  <si>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</si>
  <si>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</si>
  <si>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</si>
  <si>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</si>
  <si>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</si>
  <si>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</si>
  <si>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</si>
  <si>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</si>
  <si>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</si>
  <si>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</si>
  <si>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</si>
  <si>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</si>
  <si>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</si>
  <si>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</si>
  <si>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</si>
  <si>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</si>
  <si>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</si>
  <si>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</si>
  <si>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</si>
  <si>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</si>
  <si>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</si>
  <si>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</si>
  <si>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</si>
  <si>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</si>
  <si>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</si>
  <si>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</si>
  <si>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</si>
  <si>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</si>
  <si>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</si>
  <si>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</si>
  <si>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</si>
  <si>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</si>
  <si>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</si>
  <si>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</si>
  <si>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</si>
  <si>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</si>
  <si>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</si>
  <si>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</si>
  <si>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</si>
  <si>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</si>
  <si>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</si>
  <si>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</si>
  <si>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</si>
  <si>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</si>
  <si>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</si>
  <si>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</si>
  <si>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</si>
  <si>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</si>
  <si>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</si>
  <si>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</si>
  <si>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</si>
  <si>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</si>
  <si>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</si>
  <si>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</si>
  <si>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</si>
  <si>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</si>
  <si>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</si>
  <si>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</si>
  <si>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</si>
  <si>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</si>
  <si>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</si>
  <si>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</si>
  <si>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</si>
  <si>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</si>
  <si>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</si>
  <si>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</si>
  <si>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</si>
  <si>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</si>
  <si>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</si>
  <si>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</si>
  <si>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</si>
  <si>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</si>
  <si>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</si>
  <si>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</si>
  <si>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</si>
  <si>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</si>
  <si>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</si>
  <si>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</si>
  <si>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</si>
  <si>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</si>
  <si>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</si>
  <si>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</si>
  <si>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</si>
  <si>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</si>
  <si>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</si>
  <si>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</si>
  <si>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</si>
  <si>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</si>
  <si>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</si>
  <si>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</si>
  <si>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</si>
  <si>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</si>
  <si>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</si>
  <si>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</si>
  <si>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</si>
  <si>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</si>
  <si>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</si>
  <si>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</si>
  <si>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</si>
  <si>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</si>
  <si>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</si>
  <si>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</si>
  <si>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</si>
  <si>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</si>
  <si>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</si>
  <si>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</si>
  <si>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</si>
  <si>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</si>
  <si>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</si>
  <si>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</si>
  <si>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</si>
  <si>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</si>
  <si>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</si>
  <si>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</si>
  <si>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</si>
  <si>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</si>
  <si>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</si>
  <si>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</si>
  <si>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</si>
  <si>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</si>
  <si>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</si>
  <si>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</si>
  <si>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</si>
  <si>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</si>
  <si>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</si>
  <si>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</si>
  <si>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</si>
  <si>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</si>
  <si>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</si>
  <si>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</si>
  <si>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</si>
  <si>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</si>
  <si>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</si>
  <si>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</si>
  <si>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</si>
  <si>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</si>
  <si>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</si>
  <si>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</si>
  <si>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</si>
  <si>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</si>
  <si>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</si>
  <si>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</si>
  <si>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</si>
  <si>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</si>
  <si>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</si>
  <si>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</si>
  <si>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</si>
  <si>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</si>
  <si>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</si>
  <si>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</si>
  <si>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</si>
  <si>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</si>
  <si>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</si>
  <si>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</si>
  <si>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</si>
  <si>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</si>
  <si>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</si>
  <si>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</si>
  <si>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</si>
  <si>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</si>
  <si>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</si>
  <si>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</si>
  <si>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</si>
  <si>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</si>
  <si>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</si>
  <si>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</si>
  <si>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</si>
  <si>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</si>
  <si>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</si>
  <si>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</si>
  <si>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</si>
  <si>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</si>
  <si>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</si>
  <si>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</si>
  <si>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</si>
  <si>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</si>
  <si>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</si>
  <si>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</si>
  <si>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</si>
  <si>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</si>
  <si>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</si>
  <si>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</si>
  <si>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</si>
  <si>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</si>
  <si>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</si>
  <si>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</si>
  <si>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</si>
  <si>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</si>
  <si>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</si>
  <si>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</si>
  <si>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</si>
  <si>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</si>
  <si>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</si>
  <si>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</si>
  <si>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</si>
  <si>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</si>
  <si>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</si>
  <si>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</si>
  <si>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</si>
  <si>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</si>
  <si>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</si>
  <si>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</si>
  <si>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</si>
  <si>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</si>
  <si>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</si>
  <si>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</si>
  <si>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</si>
  <si>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</si>
  <si>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</si>
  <si>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</si>
  <si>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</si>
  <si>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</si>
  <si>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</si>
  <si>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</si>
  <si>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</si>
  <si>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</si>
  <si>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</si>
  <si>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</si>
  <si>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</si>
  <si>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</si>
  <si>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</si>
  <si>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</si>
  <si>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</si>
  <si>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</si>
  <si>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</si>
  <si>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</si>
  <si>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</si>
  <si>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</si>
  <si>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</si>
  <si>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</si>
  <si>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</si>
  <si>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</si>
  <si>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</si>
  <si>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</si>
  <si>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</si>
  <si>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</si>
  <si>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</si>
  <si>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</si>
  <si>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</si>
  <si>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</si>
  <si>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</si>
  <si>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</si>
  <si>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</si>
  <si>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</si>
  <si>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</si>
  <si>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</si>
  <si>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</si>
  <si>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</si>
  <si>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</si>
  <si>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</si>
  <si>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</si>
  <si>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</si>
  <si>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</si>
  <si>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</si>
  <si>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</si>
  <si>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</si>
  <si>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</si>
  <si>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</si>
  <si>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</si>
  <si>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</si>
  <si>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</si>
  <si>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</si>
  <si>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</si>
  <si>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</si>
  <si>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</si>
  <si>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</si>
  <si>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</si>
  <si>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</si>
  <si>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</si>
  <si>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</si>
  <si>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</si>
  <si>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</si>
  <si>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</si>
  <si>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</si>
  <si>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</si>
  <si>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</si>
  <si>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</si>
  <si>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</si>
  <si>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</si>
  <si>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</si>
  <si>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</si>
  <si>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</si>
  <si>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</si>
  <si>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</si>
  <si>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</si>
  <si>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</si>
  <si>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</si>
  <si>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</si>
  <si>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</si>
  <si>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</si>
  <si>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</si>
  <si>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</si>
  <si>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</si>
  <si>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</si>
  <si>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</si>
  <si>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</si>
  <si>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</si>
  <si>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</si>
  <si>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</si>
  <si>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</si>
  <si>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</si>
  <si>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</si>
  <si>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</si>
  <si>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</si>
  <si>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</si>
  <si>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</si>
  <si>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</si>
  <si>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</si>
  <si>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</si>
  <si>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</si>
  <si>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</si>
  <si>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</si>
  <si>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</si>
  <si>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</si>
  <si>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</si>
  <si>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</si>
  <si>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</si>
  <si>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</si>
  <si>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</si>
  <si>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</si>
  <si>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</si>
  <si>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</si>
  <si>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</si>
  <si>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</si>
  <si>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</si>
  <si>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</si>
  <si>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</si>
  <si>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</si>
  <si>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</si>
  <si>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</si>
  <si>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</si>
  <si>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</si>
  <si>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</si>
  <si>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</si>
  <si>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</si>
  <si>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</si>
  <si>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</si>
  <si>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</si>
  <si>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</si>
  <si>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</si>
  <si>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</si>
  <si>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</si>
  <si>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</si>
  <si>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</si>
  <si>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</si>
  <si>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</si>
  <si>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</si>
  <si>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</si>
  <si>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</si>
  <si>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</si>
  <si>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</si>
  <si>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</si>
  <si>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</si>
  <si>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</si>
  <si>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</si>
  <si>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</si>
  <si>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</si>
  <si>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</si>
  <si>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</si>
  <si>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</si>
  <si>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</si>
  <si>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</si>
  <si>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</si>
  <si>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</si>
  <si>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</si>
  <si>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</si>
  <si>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</si>
  <si>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</si>
  <si>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</si>
  <si>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</si>
  <si>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</si>
  <si>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</si>
  <si>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</si>
  <si>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</si>
  <si>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</si>
  <si>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</si>
  <si>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</si>
  <si>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</si>
  <si>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</si>
  <si>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</si>
  <si>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</si>
  <si>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</si>
  <si>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</si>
  <si>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</si>
  <si>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</si>
  <si>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</si>
  <si>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</si>
  <si>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</si>
  <si>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</si>
  <si>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</si>
  <si>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</si>
  <si>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</si>
  <si>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</si>
  <si>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</si>
  <si>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</si>
  <si>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</si>
  <si>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</si>
  <si>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</si>
  <si>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</si>
  <si>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</si>
  <si>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</si>
  <si>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</si>
  <si>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</si>
  <si>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</si>
  <si>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</si>
  <si>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</si>
  <si>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</si>
  <si>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</si>
  <si>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</si>
  <si>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</si>
  <si>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</si>
  <si>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</si>
  <si>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</si>
  <si>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</si>
  <si>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</si>
  <si>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</si>
  <si>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</si>
  <si>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</si>
  <si>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</si>
  <si>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</si>
  <si>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</si>
  <si>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</si>
  <si>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</si>
  <si>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</si>
  <si>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</si>
  <si>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</si>
  <si>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</si>
  <si>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</si>
  <si>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</si>
  <si>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</si>
  <si>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</si>
  <si>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</si>
  <si>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</si>
  <si>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</si>
  <si>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</si>
  <si>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</si>
  <si>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</si>
  <si>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</si>
  <si>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</si>
  <si>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</si>
  <si>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</si>
  <si>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</si>
  <si>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</si>
  <si>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</si>
  <si>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</si>
  <si>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</si>
  <si>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</si>
  <si>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</si>
  <si>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</si>
  <si>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</si>
  <si>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</si>
  <si>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</si>
  <si>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</si>
  <si>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</si>
  <si>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</si>
  <si>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</si>
  <si>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</si>
  <si>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</si>
  <si>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</si>
  <si>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</si>
  <si>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</si>
  <si>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</si>
  <si>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</si>
  <si>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</si>
  <si>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</si>
  <si>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</si>
  <si>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</si>
  <si>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</si>
  <si>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</si>
  <si>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</si>
  <si>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</si>
  <si>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</si>
  <si>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</si>
  <si>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</si>
  <si>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</si>
  <si>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</si>
  <si>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</si>
  <si>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</si>
  <si>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</si>
  <si>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</si>
  <si>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</si>
  <si>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</si>
  <si>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</si>
  <si>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</si>
  <si>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</si>
  <si>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</si>
  <si>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</si>
  <si>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</si>
  <si>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</si>
  <si>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</si>
  <si>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</si>
  <si>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</si>
  <si>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</si>
  <si>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</si>
  <si>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</si>
  <si>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</si>
  <si>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</si>
  <si>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</si>
  <si>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</si>
  <si>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</si>
  <si>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</si>
  <si>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</si>
  <si>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</si>
  <si>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</si>
  <si>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</si>
  <si>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</si>
  <si>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</si>
  <si>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</si>
  <si>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</si>
  <si>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</si>
  <si>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</si>
  <si>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</si>
  <si>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</si>
  <si>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</si>
  <si>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</si>
  <si>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</si>
  <si>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</si>
  <si>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</si>
  <si>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</si>
  <si>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</si>
  <si>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</si>
  <si>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</si>
  <si>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</si>
  <si>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</si>
  <si>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</si>
  <si>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</si>
  <si>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</si>
  <si>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</si>
  <si>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</si>
  <si>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</si>
  <si>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</si>
  <si>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</si>
  <si>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</si>
  <si>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</si>
  <si>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</si>
  <si>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</si>
  <si>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</si>
  <si>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</si>
  <si>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</si>
  <si>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</si>
  <si>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</si>
  <si>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</si>
  <si>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</si>
  <si>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</si>
  <si>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</si>
  <si>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</si>
  <si>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</si>
  <si>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</si>
  <si>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</si>
  <si>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</si>
  <si>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</si>
  <si>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</si>
  <si>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</si>
  <si>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</si>
  <si>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</si>
  <si>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</si>
  <si>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</si>
  <si>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</si>
  <si>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</si>
  <si>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</si>
  <si>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</si>
  <si>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</si>
  <si>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</si>
  <si>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</si>
  <si>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</si>
  <si>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</si>
  <si>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</si>
  <si>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</si>
  <si>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</si>
  <si>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</si>
  <si>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</si>
  <si>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</si>
  <si>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</si>
  <si>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</si>
  <si>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</si>
  <si>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</si>
  <si>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</si>
  <si>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</si>
  <si>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</si>
  <si>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</si>
  <si>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</si>
  <si>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</si>
  <si>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</si>
  <si>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</si>
  <si>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</si>
  <si>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</si>
  <si>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</si>
  <si>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</si>
  <si>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</si>
  <si>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</si>
  <si>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</si>
  <si>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</si>
  <si>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</si>
  <si>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</si>
  <si>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</si>
  <si>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</si>
  <si>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</si>
  <si>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</si>
  <si>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</si>
  <si>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</si>
  <si>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</si>
  <si>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</si>
  <si>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</si>
  <si>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</si>
  <si>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</si>
  <si>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</si>
  <si>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</si>
  <si>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</si>
  <si>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</si>
  <si>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</si>
  <si>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</si>
  <si>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</si>
  <si>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</si>
  <si>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</si>
  <si>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</si>
  <si>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</si>
  <si>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</si>
  <si>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</si>
  <si>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</si>
  <si>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</si>
  <si>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</si>
  <si>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</si>
  <si>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</si>
  <si>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</si>
  <si>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</si>
  <si>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</si>
  <si>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</si>
  <si>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</si>
  <si>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</si>
  <si>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</si>
  <si>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</si>
  <si>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</si>
  <si>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</si>
  <si>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</si>
  <si>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</si>
  <si>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</si>
  <si>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</si>
  <si>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</si>
  <si>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</si>
  <si>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</si>
  <si>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</si>
  <si>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</si>
  <si>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</si>
  <si>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</si>
  <si>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</si>
  <si>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</si>
  <si>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</si>
  <si>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</si>
  <si>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</si>
  <si>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</si>
  <si>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</si>
  <si>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</si>
  <si>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</si>
  <si>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</si>
  <si>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</si>
  <si>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</si>
  <si>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</si>
  <si>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</si>
  <si>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</si>
  <si>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</si>
  <si>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</si>
  <si>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</si>
  <si>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</si>
  <si>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</si>
  <si>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</si>
  <si>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</si>
  <si>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</si>
  <si>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</si>
  <si>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</si>
  <si>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</si>
  <si>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</si>
  <si>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</si>
  <si>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</si>
  <si>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</si>
  <si>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</si>
  <si>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</si>
  <si>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</si>
  <si>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</si>
  <si>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</si>
  <si>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</si>
  <si>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</si>
  <si>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</si>
  <si>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</si>
  <si>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</si>
  <si>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</si>
  <si>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</si>
  <si>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</si>
  <si>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</si>
  <si>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</si>
  <si>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</si>
  <si>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</si>
  <si>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</si>
  <si>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</si>
  <si>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</si>
  <si>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</si>
  <si>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</si>
  <si>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</si>
  <si>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</si>
  <si>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</si>
  <si>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</si>
  <si>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</si>
  <si>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</si>
  <si>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</si>
  <si>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</si>
  <si>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</si>
  <si>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</si>
  <si>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</si>
  <si>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</si>
  <si>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</si>
  <si>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</si>
  <si>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</si>
  <si>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</si>
  <si>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</si>
  <si>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</si>
  <si>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</si>
  <si>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</si>
  <si>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</si>
  <si>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</si>
  <si>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</si>
  <si>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</si>
  <si>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</si>
  <si>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</si>
  <si>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</si>
  <si>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</si>
  <si>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</si>
  <si>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</si>
  <si>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</si>
  <si>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</si>
  <si>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</si>
  <si>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</si>
  <si>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</si>
  <si>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</si>
  <si>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</si>
  <si>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</si>
  <si>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</si>
  <si>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</si>
  <si>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</si>
  <si>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</si>
  <si>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</si>
  <si>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</si>
  <si>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</si>
  <si>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</si>
  <si>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</si>
  <si>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</si>
  <si>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</si>
  <si>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</si>
  <si>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</si>
  <si>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</si>
  <si>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</si>
  <si>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</si>
  <si>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</si>
  <si>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</si>
  <si>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</si>
  <si>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</si>
  <si>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</si>
  <si>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</si>
  <si>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</si>
  <si>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</si>
  <si>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</si>
  <si>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</si>
  <si>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</si>
  <si>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</si>
  <si>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</si>
  <si>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</si>
  <si>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</si>
  <si>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</si>
  <si>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</si>
  <si>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</si>
  <si>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</si>
  <si>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</si>
  <si>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</si>
  <si>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</si>
  <si>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</si>
  <si>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</si>
  <si>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</si>
  <si>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</si>
  <si>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</si>
  <si>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</si>
  <si>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</si>
  <si>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</si>
  <si>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</si>
  <si>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</si>
  <si>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</si>
  <si>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</si>
  <si>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</si>
  <si>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</si>
  <si>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</si>
  <si>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</si>
  <si>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</si>
  <si>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</si>
  <si>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</si>
  <si>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</si>
  <si>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</si>
  <si>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</si>
  <si>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</si>
  <si>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</si>
  <si>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</si>
  <si>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</si>
  <si>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</si>
  <si>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</si>
  <si>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</si>
  <si>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</si>
  <si>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</si>
  <si>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</si>
  <si>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</si>
  <si>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</si>
  <si>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</si>
  <si>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</si>
  <si>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</si>
  <si>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</si>
  <si>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</si>
  <si>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</si>
  <si>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</si>
  <si>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</si>
  <si>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</si>
  <si>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</si>
  <si>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</si>
  <si>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</si>
  <si>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</si>
  <si>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</si>
  <si>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</si>
  <si>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</si>
  <si>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</si>
  <si>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</si>
  <si>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</si>
  <si>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</si>
  <si>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</si>
  <si>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</si>
  <si>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</si>
  <si>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</si>
  <si>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</si>
  <si>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</si>
  <si>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</si>
  <si>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</si>
  <si>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</si>
  <si>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</si>
  <si>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</si>
  <si>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</si>
  <si>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</si>
  <si>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</si>
  <si>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</si>
  <si>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</si>
  <si>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</si>
  <si>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</si>
  <si>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</si>
  <si>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</si>
  <si>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</si>
  <si>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</si>
  <si>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</si>
  <si>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</si>
  <si>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</si>
  <si>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</si>
  <si>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</si>
  <si>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</si>
  <si>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</si>
  <si>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</si>
  <si>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</si>
  <si>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</si>
  <si>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</si>
  <si>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</si>
  <si>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</si>
  <si>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</si>
  <si>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</si>
  <si>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</si>
  <si>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</si>
  <si>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</si>
  <si>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</si>
  <si>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</si>
  <si>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</si>
  <si>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</si>
  <si>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</si>
  <si>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</si>
  <si>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</si>
  <si>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</si>
  <si>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</si>
  <si>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</si>
  <si>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</si>
  <si>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</si>
  <si>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</si>
  <si>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</si>
  <si>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</si>
  <si>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</si>
  <si>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</si>
  <si>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</si>
  <si>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</si>
  <si>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</si>
  <si>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</si>
  <si>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</si>
  <si>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</si>
  <si>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</si>
  <si>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</si>
  <si>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</si>
  <si>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</si>
  <si>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</si>
  <si>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</si>
  <si>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</si>
  <si>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</si>
  <si>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</si>
  <si>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</si>
  <si>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</si>
  <si>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</si>
  <si>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</si>
  <si>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</si>
  <si>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</si>
  <si>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</si>
  <si>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</si>
  <si>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</si>
  <si>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</si>
  <si>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</si>
  <si>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</si>
  <si>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</si>
  <si>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</si>
  <si>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</si>
  <si>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</si>
  <si>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</si>
  <si>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</si>
  <si>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</si>
  <si>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</si>
  <si>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</si>
  <si>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</si>
  <si>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</si>
  <si>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</si>
  <si>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</si>
  <si>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</si>
  <si>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</si>
  <si>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</si>
  <si>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</si>
  <si>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</si>
  <si>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</si>
  <si>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</si>
  <si>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</si>
  <si>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</si>
  <si>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</si>
  <si>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</si>
  <si>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</si>
  <si>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</si>
  <si>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</si>
  <si>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</si>
  <si>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</si>
  <si>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</si>
  <si>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</si>
  <si>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</si>
  <si>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</si>
  <si>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</si>
  <si>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</si>
  <si>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</si>
  <si>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</si>
  <si>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</si>
  <si>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</si>
  <si>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</si>
  <si>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</si>
  <si>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</si>
  <si>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</si>
  <si>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</si>
  <si>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</si>
  <si>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</si>
  <si>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</si>
  <si>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</si>
  <si>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</si>
  <si>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</si>
  <si>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</si>
  <si>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</si>
  <si>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</si>
  <si>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</si>
  <si>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</si>
  <si>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</si>
  <si>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</si>
  <si>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</si>
  <si>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</si>
  <si>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</si>
  <si>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</si>
  <si>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</si>
  <si>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</si>
  <si>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</si>
  <si>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</si>
  <si>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</si>
  <si>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</si>
  <si>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</si>
  <si>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</si>
  <si>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</si>
  <si>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</si>
  <si>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</si>
  <si>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</si>
  <si>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</si>
  <si>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</si>
  <si>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</si>
  <si>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</si>
  <si>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</si>
  <si>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</si>
  <si>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</si>
  <si>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</si>
  <si>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</si>
  <si>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</si>
  <si>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</si>
  <si>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</si>
  <si>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</si>
  <si>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</si>
  <si>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</si>
  <si>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</si>
  <si>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</si>
  <si>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</si>
  <si>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</si>
  <si>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</si>
  <si>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</si>
  <si>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</si>
  <si>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</si>
  <si>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</si>
  <si>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</si>
  <si>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</si>
  <si>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</si>
  <si>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</si>
  <si>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</si>
  <si>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</si>
  <si>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</si>
  <si>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</si>
  <si>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</si>
  <si>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</si>
  <si>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</si>
  <si>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</si>
  <si>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</si>
  <si>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</si>
  <si>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</si>
  <si>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</si>
  <si>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</si>
  <si>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</si>
  <si>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</si>
  <si>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</si>
  <si>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</si>
  <si>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</si>
  <si>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</si>
  <si>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</si>
  <si>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</si>
  <si>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</si>
  <si>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</si>
  <si>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</si>
  <si>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</si>
  <si>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</si>
  <si>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</si>
  <si>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</si>
  <si>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</si>
  <si>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</si>
  <si>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</si>
  <si>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</si>
  <si>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</si>
  <si>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</si>
  <si>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</si>
  <si>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</si>
  <si>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</si>
  <si>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</si>
  <si>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</si>
  <si>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</si>
  <si>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</si>
  <si>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</si>
  <si>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</si>
  <si>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</si>
  <si>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</si>
  <si>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</si>
  <si>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</si>
  <si>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</si>
  <si>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</si>
  <si>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</si>
  <si>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</si>
  <si>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</si>
  <si>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</si>
  <si>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</si>
  <si>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</si>
  <si>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</si>
  <si>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</si>
  <si>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</si>
  <si>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</si>
  <si>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</si>
  <si>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</si>
  <si>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</si>
  <si>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</si>
  <si>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</si>
  <si>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</si>
  <si>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</si>
  <si>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</si>
  <si>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</si>
  <si>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</si>
  <si>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</si>
  <si>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</si>
  <si>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</si>
  <si>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</si>
  <si>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</si>
  <si>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</si>
  <si>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</si>
  <si>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</si>
  <si>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</si>
  <si>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</si>
  <si>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</si>
  <si>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</si>
  <si>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</si>
  <si>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</si>
  <si>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</si>
  <si>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</si>
  <si>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</si>
  <si>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</si>
  <si>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</si>
  <si>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</si>
  <si>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</si>
  <si>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</si>
  <si>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</si>
  <si>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</si>
  <si>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</si>
  <si>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</si>
  <si>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</si>
  <si>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</si>
  <si>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</si>
  <si>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</si>
  <si>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</si>
  <si>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</si>
  <si>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</si>
  <si>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</si>
  <si>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</si>
  <si>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</si>
  <si>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</si>
  <si>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</si>
  <si>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</si>
  <si>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</si>
  <si>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</si>
  <si>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</si>
  <si>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</si>
  <si>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</si>
  <si>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</si>
  <si>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</si>
  <si>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</si>
  <si>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</si>
  <si>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</si>
  <si>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</si>
  <si>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</si>
  <si>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</si>
  <si>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</si>
  <si>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</si>
  <si>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</si>
  <si>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</si>
  <si>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</si>
  <si>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</si>
  <si>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</si>
  <si>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</si>
  <si>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</si>
  <si>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</si>
  <si>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</si>
  <si>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</si>
  <si>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</si>
  <si>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</si>
  <si>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</si>
  <si>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</si>
  <si>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</si>
  <si>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</si>
  <si>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</si>
  <si>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</si>
  <si>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</si>
  <si>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</si>
  <si>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</si>
  <si>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</si>
  <si>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</si>
  <si>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</si>
  <si>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</si>
  <si>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</si>
  <si>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</si>
  <si>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</si>
  <si>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</si>
  <si>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</si>
  <si>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</si>
  <si>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</si>
  <si>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</si>
  <si>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</si>
  <si>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</si>
  <si>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</si>
  <si>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</si>
  <si>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</si>
  <si>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</si>
  <si>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</si>
  <si>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</si>
  <si>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</si>
  <si>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</si>
  <si>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</si>
  <si>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</si>
  <si>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</si>
  <si>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</si>
  <si>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</si>
  <si>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</si>
  <si>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</si>
  <si>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</si>
  <si>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</si>
  <si>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</si>
  <si>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</si>
  <si>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</si>
  <si>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</si>
  <si>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</si>
  <si>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</si>
  <si>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</si>
  <si>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</si>
  <si>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</si>
  <si>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</si>
  <si>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</si>
  <si>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</si>
  <si>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</si>
  <si>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</si>
  <si>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</si>
  <si>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</si>
  <si>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</si>
  <si>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</si>
  <si>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</si>
  <si>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</si>
  <si>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</si>
  <si>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</si>
  <si>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</si>
  <si>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</si>
  <si>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</si>
  <si>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</si>
  <si>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</si>
  <si>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</si>
  <si>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</si>
  <si>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</si>
  <si>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</si>
  <si>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</si>
  <si>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</si>
  <si>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</si>
  <si>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</si>
  <si>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</si>
  <si>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</si>
  <si>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</si>
  <si>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</si>
  <si>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</si>
  <si>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</si>
  <si>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</si>
  <si>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</si>
  <si>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</si>
  <si>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</si>
  <si>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</si>
  <si>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</si>
  <si>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</si>
  <si>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</si>
  <si>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</si>
  <si>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</si>
  <si>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</si>
  <si>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</si>
  <si>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</si>
  <si>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</si>
  <si>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</si>
  <si>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</si>
  <si>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</si>
  <si>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</si>
  <si>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</si>
  <si>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</si>
  <si>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</si>
  <si>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</si>
  <si>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</si>
  <si>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</si>
  <si>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</si>
  <si>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</si>
  <si>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</si>
  <si>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</si>
  <si>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</si>
  <si>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</si>
  <si>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</si>
  <si>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</si>
  <si>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</si>
  <si>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</si>
  <si>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</si>
  <si>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</si>
  <si>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</si>
  <si>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</si>
  <si>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</si>
  <si>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</si>
  <si>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</si>
  <si>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</si>
  <si>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</si>
  <si>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</si>
  <si>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</si>
  <si>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</si>
  <si>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</si>
  <si>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</si>
  <si>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</si>
  <si>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</si>
  <si>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</si>
  <si>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</si>
  <si>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</si>
  <si>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</si>
  <si>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</si>
  <si>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</si>
  <si>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</si>
  <si>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</si>
  <si>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</si>
  <si>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</si>
  <si>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</si>
  <si>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</si>
  <si>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</si>
  <si>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</si>
  <si>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</si>
  <si>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</si>
  <si>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</si>
  <si>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</si>
  <si>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</si>
  <si>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</si>
  <si>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</si>
  <si>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</si>
  <si>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</si>
  <si>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</si>
  <si>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</si>
  <si>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</si>
  <si>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</si>
  <si>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</si>
  <si>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</si>
  <si>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</si>
  <si>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</si>
  <si>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</si>
  <si>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</si>
  <si>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</si>
  <si>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</si>
  <si>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</si>
  <si>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</si>
  <si>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</si>
  <si>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</si>
  <si>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</si>
  <si>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</si>
  <si>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</si>
  <si>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</si>
  <si>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</si>
  <si>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</si>
  <si>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</si>
  <si>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</si>
  <si>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</si>
  <si>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</si>
  <si>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</si>
  <si>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</si>
  <si>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</si>
  <si>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</si>
  <si>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</si>
  <si>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</si>
  <si>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</si>
  <si>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</si>
  <si>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</si>
  <si>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</si>
  <si>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</si>
  <si>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</si>
  <si>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</si>
  <si>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</si>
  <si>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</si>
  <si>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</si>
  <si>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</si>
  <si>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</si>
  <si>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</si>
  <si>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</si>
  <si>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</si>
  <si>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</si>
  <si>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</si>
  <si>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</si>
  <si>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</si>
  <si>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</si>
  <si>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</si>
  <si>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</si>
  <si>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</si>
  <si>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</si>
  <si>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</si>
  <si>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</si>
  <si>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</si>
  <si>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</si>
  <si>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</si>
  <si>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</si>
  <si>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</si>
  <si>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</si>
  <si>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</si>
  <si>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</si>
  <si>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</si>
  <si>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</si>
  <si>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</si>
  <si>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</si>
  <si>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</si>
  <si>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</si>
  <si>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</si>
  <si>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</si>
  <si>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</si>
  <si>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</si>
  <si>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</si>
  <si>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</si>
  <si>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</si>
  <si>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</si>
  <si>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</si>
  <si>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</si>
  <si>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</si>
  <si>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</si>
  <si>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</si>
  <si>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</si>
  <si>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</si>
  <si>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</si>
  <si>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</si>
  <si>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</si>
  <si>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</si>
  <si>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</si>
  <si>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</si>
  <si>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</si>
  <si>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</si>
  <si>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</si>
  <si>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</si>
  <si>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</si>
  <si>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</si>
  <si>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</si>
  <si>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</si>
  <si>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</si>
  <si>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</si>
  <si>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</si>
  <si>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</si>
  <si>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</si>
  <si>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</si>
  <si>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</si>
  <si>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</si>
  <si>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</si>
  <si>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</si>
  <si>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</si>
  <si>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</si>
  <si>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</si>
  <si>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</si>
  <si>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</si>
  <si>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</si>
  <si>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</si>
  <si>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</si>
  <si>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</si>
  <si>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</si>
  <si>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</si>
  <si>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</si>
  <si>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</si>
  <si>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</si>
  <si>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</si>
  <si>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</si>
  <si>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</si>
  <si>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</si>
  <si>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</si>
  <si>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</si>
  <si>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</si>
  <si>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</si>
  <si>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</si>
  <si>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</si>
  <si>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</si>
  <si>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</si>
  <si>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</si>
  <si>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</si>
  <si>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</si>
  <si>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</si>
  <si>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</si>
  <si>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</si>
  <si>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</si>
  <si>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</si>
  <si>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</si>
  <si>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</si>
  <si>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</si>
  <si>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</si>
  <si>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</si>
  <si>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</si>
  <si>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</si>
  <si>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</si>
  <si>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</si>
  <si>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</si>
  <si>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</si>
  <si>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</si>
  <si>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</si>
  <si>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</si>
  <si>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</si>
  <si>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</si>
  <si>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</si>
  <si>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</si>
  <si>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</si>
  <si>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</si>
  <si>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</si>
  <si>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</si>
  <si>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</si>
  <si>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</si>
  <si>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</si>
  <si>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</si>
  <si>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</si>
  <si>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</si>
  <si>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</si>
  <si>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</si>
  <si>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</si>
  <si>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</si>
  <si>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</si>
  <si>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</si>
  <si>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</si>
  <si>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</si>
  <si>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</si>
  <si>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</si>
  <si>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</si>
  <si>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</si>
  <si>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</si>
  <si>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</si>
  <si>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</si>
  <si>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</si>
  <si>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</si>
  <si>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</si>
  <si>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</si>
  <si>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</si>
  <si>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</si>
  <si>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</si>
  <si>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</si>
  <si>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</si>
  <si>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</si>
  <si>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</si>
  <si>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</si>
  <si>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</si>
  <si>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</si>
  <si>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</si>
  <si>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</si>
  <si>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</si>
  <si>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</si>
  <si>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</si>
  <si>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</si>
  <si>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</si>
  <si>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</si>
  <si>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</si>
  <si>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</si>
  <si>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</si>
  <si>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</si>
  <si>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</si>
  <si>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</si>
  <si>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</si>
  <si>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</si>
  <si>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</si>
  <si>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</si>
  <si>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</si>
  <si>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</si>
  <si>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</si>
  <si>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</si>
  <si>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</si>
  <si>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</si>
  <si>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</si>
  <si>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</si>
  <si>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</si>
  <si>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</si>
  <si>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</si>
  <si>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</si>
  <si>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</si>
  <si>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</si>
  <si>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</si>
  <si>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</si>
  <si>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</si>
  <si>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</si>
  <si>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</si>
  <si>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</si>
  <si>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</si>
  <si>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</si>
  <si>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</si>
  <si>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</si>
  <si>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</si>
  <si>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</si>
  <si>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</si>
  <si>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</si>
  <si>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</si>
  <si>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</si>
  <si>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</si>
  <si>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</si>
  <si>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</si>
  <si>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</si>
  <si>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</si>
  <si>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</si>
  <si>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</si>
  <si>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</si>
  <si>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</si>
  <si>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</si>
  <si>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</si>
  <si>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</si>
  <si>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</si>
  <si>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</si>
  <si>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</si>
  <si>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</si>
  <si>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</si>
  <si>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</si>
  <si>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</si>
  <si>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</si>
  <si>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</si>
  <si>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</si>
  <si>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</si>
  <si>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</si>
  <si>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</si>
  <si>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</si>
  <si>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</si>
  <si>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</si>
  <si>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</si>
  <si>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</si>
  <si>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</si>
  <si>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</si>
  <si>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</si>
  <si>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</si>
  <si>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</si>
  <si>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</si>
  <si>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</si>
  <si>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</si>
  <si>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</si>
  <si>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</si>
  <si>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</si>
  <si>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</si>
  <si>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</si>
  <si>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</si>
  <si>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</si>
  <si>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</si>
  <si>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</si>
  <si>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</si>
  <si>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</si>
  <si>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</si>
  <si>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</si>
  <si>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</si>
  <si>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</si>
  <si>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</si>
  <si>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</si>
  <si>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</si>
  <si>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</si>
  <si>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</si>
  <si>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</si>
  <si>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</si>
  <si>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</si>
  <si>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</si>
  <si>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</si>
  <si>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</si>
  <si>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</si>
  <si>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</si>
  <si>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</si>
  <si>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</si>
  <si>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</si>
  <si>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</si>
  <si>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</si>
  <si>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</si>
  <si>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</si>
  <si>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</si>
  <si>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</si>
  <si>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</si>
  <si>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</si>
  <si>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</si>
  <si>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</si>
  <si>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</si>
  <si>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</si>
  <si>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</si>
  <si>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</si>
  <si>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</si>
  <si>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</si>
  <si>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</si>
  <si>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</si>
  <si>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</si>
  <si>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</si>
  <si>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</si>
  <si>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</si>
  <si>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</si>
  <si>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</si>
  <si>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</si>
  <si>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</si>
  <si>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</si>
  <si>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</si>
  <si>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</si>
  <si>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</si>
  <si>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</si>
  <si>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</si>
  <si>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</si>
  <si>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</si>
  <si>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</si>
  <si>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</si>
  <si>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</si>
  <si>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</si>
  <si>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</si>
  <si>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</si>
  <si>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</si>
  <si>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</si>
  <si>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</si>
  <si>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</si>
  <si>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</si>
  <si>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</si>
  <si>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</si>
  <si>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</si>
  <si>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</si>
  <si>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</si>
  <si>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</si>
  <si>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</si>
  <si>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</si>
  <si>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</si>
  <si>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</si>
  <si>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</si>
  <si>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</si>
  <si>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</si>
  <si>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</si>
  <si>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</si>
  <si>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</si>
  <si>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</si>
  <si>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</si>
  <si>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</si>
  <si>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</si>
  <si>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</si>
  <si>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</si>
  <si>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</si>
  <si>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</si>
  <si>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</si>
  <si>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</si>
  <si>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</si>
  <si>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</si>
  <si>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</si>
  <si>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</si>
  <si>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</si>
  <si>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</si>
  <si>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</si>
  <si>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</si>
  <si>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</si>
  <si>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</si>
  <si>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</si>
  <si>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</si>
  <si>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</si>
  <si>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</si>
  <si>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</si>
  <si>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</si>
  <si>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</si>
  <si>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</si>
  <si>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</si>
  <si>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</si>
  <si>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</si>
  <si>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</si>
  <si>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</si>
  <si>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</si>
  <si>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</si>
  <si>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</si>
  <si>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</si>
  <si>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</si>
  <si>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</si>
  <si>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</si>
  <si>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</si>
  <si>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</si>
  <si>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</si>
  <si>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</si>
  <si>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</si>
  <si>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</si>
  <si>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</si>
  <si>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</si>
  <si>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</si>
  <si>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</si>
  <si>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</si>
  <si>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</si>
  <si>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</si>
  <si>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</si>
  <si>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</si>
  <si>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</si>
  <si>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</si>
  <si>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</si>
  <si>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</si>
  <si>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</si>
  <si>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</si>
  <si>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</si>
  <si>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</si>
  <si>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</si>
  <si>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</si>
  <si>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</si>
  <si>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</si>
  <si>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</si>
  <si>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</si>
  <si>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</si>
  <si>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</si>
  <si>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</si>
  <si>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</si>
  <si>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</si>
  <si>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</si>
  <si>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</si>
  <si>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</si>
  <si>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</si>
  <si>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</si>
  <si>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</si>
  <si>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</si>
  <si>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</si>
  <si>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</si>
  <si>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</si>
  <si>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</si>
  <si>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</si>
  <si>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</si>
  <si>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</si>
  <si>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</si>
  <si>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</si>
  <si>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</si>
  <si>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</si>
  <si>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</si>
  <si>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</si>
  <si>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</si>
  <si>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</si>
  <si>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</si>
  <si>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</si>
  <si>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</si>
  <si>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</si>
  <si>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</si>
  <si>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</si>
  <si>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</si>
  <si>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</si>
  <si>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</si>
  <si>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</si>
  <si>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</si>
  <si>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</si>
  <si>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</si>
  <si>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</si>
  <si>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</si>
  <si>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</si>
  <si>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</si>
  <si>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</si>
  <si>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</si>
  <si>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</si>
  <si>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</si>
  <si>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</si>
  <si>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</si>
  <si>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</si>
  <si>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</si>
  <si>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</si>
  <si>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</si>
  <si>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</si>
  <si>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</si>
  <si>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</si>
  <si>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</si>
  <si>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</si>
  <si>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</si>
  <si>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</si>
  <si>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</si>
  <si>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</si>
  <si>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</si>
  <si>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</si>
  <si>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</si>
  <si>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</si>
  <si>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</si>
  <si>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</si>
  <si>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</si>
  <si>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</si>
  <si>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</si>
  <si>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</si>
  <si>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</si>
  <si>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</si>
  <si>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</si>
  <si>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</si>
  <si>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</si>
  <si>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</si>
  <si>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</si>
  <si>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</si>
  <si>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</si>
  <si>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</si>
  <si>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</si>
  <si>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</si>
  <si>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</si>
  <si>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</si>
  <si>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</si>
  <si>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</si>
  <si>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</si>
  <si>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</si>
  <si>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</si>
  <si>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</si>
  <si>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</si>
  <si>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</si>
  <si>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</si>
  <si>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</si>
  <si>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</si>
  <si>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</si>
  <si>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</si>
  <si>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</si>
  <si>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</si>
  <si>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</si>
  <si>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</si>
  <si>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</si>
  <si>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</si>
  <si>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</si>
  <si>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</si>
  <si>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</si>
  <si>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</si>
  <si>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</si>
  <si>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</si>
  <si>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</si>
  <si>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</si>
  <si>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</si>
  <si>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</si>
  <si>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</si>
  <si>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</si>
  <si>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</si>
  <si>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</si>
  <si>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</si>
  <si>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</si>
  <si>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</si>
  <si>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</si>
  <si>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</si>
  <si>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</si>
  <si>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</si>
  <si>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</si>
  <si>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</si>
  <si>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</si>
  <si>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</si>
  <si>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</si>
  <si>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</si>
  <si>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</si>
  <si>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</si>
  <si>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</si>
  <si>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</si>
  <si>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</si>
  <si>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</si>
  <si>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</si>
  <si>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</si>
  <si>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</si>
  <si>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</si>
  <si>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</si>
  <si>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</si>
  <si>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</si>
  <si>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</si>
  <si>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</si>
  <si>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</si>
  <si>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</si>
  <si>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</si>
  <si>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</si>
  <si>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</si>
  <si>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</si>
  <si>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</si>
  <si>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</si>
  <si>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</si>
  <si>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</si>
  <si>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</si>
  <si>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</si>
  <si>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</si>
  <si>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</si>
  <si>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</si>
  <si>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</si>
  <si>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</si>
  <si>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</si>
  <si>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</si>
  <si>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</si>
  <si>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</si>
  <si>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</si>
  <si>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</si>
  <si>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</si>
  <si>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</si>
  <si>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</si>
  <si>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</si>
  <si>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</si>
  <si>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</si>
  <si>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</si>
  <si>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</si>
  <si>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</si>
  <si>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</si>
  <si>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</si>
  <si>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</si>
  <si>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</si>
  <si>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</si>
  <si>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</si>
  <si>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</si>
  <si>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</si>
  <si>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</si>
  <si>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</si>
  <si>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</si>
  <si>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</si>
  <si>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</si>
  <si>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</si>
  <si>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</si>
  <si>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</si>
  <si>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</si>
  <si>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</si>
  <si>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</si>
  <si>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</si>
  <si>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</si>
  <si>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</si>
  <si>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</si>
  <si>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</si>
  <si>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</si>
  <si>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</si>
  <si>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</si>
  <si>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</si>
  <si>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</si>
  <si>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</si>
  <si>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</si>
  <si>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</si>
  <si>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</si>
  <si>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</si>
  <si>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</si>
  <si>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</si>
  <si>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</si>
  <si>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</si>
  <si>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</si>
  <si>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</si>
  <si>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</si>
  <si>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</si>
  <si>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</si>
  <si>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</si>
  <si>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</si>
  <si>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</si>
  <si>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</si>
  <si>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</si>
  <si>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</si>
  <si>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</si>
  <si>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</si>
  <si>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</si>
  <si>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</si>
  <si>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</si>
  <si>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</si>
  <si>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</si>
  <si>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</si>
  <si>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</si>
  <si>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</si>
  <si>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</si>
  <si>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</si>
  <si>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</si>
  <si>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</si>
  <si>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</si>
  <si>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</si>
  <si>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</si>
  <si>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</si>
  <si>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</si>
  <si>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</si>
  <si>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</si>
  <si>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</si>
  <si>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</si>
  <si>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</si>
  <si>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</si>
  <si>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</si>
  <si>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</si>
  <si>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</si>
  <si>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</si>
  <si>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</si>
  <si>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</si>
  <si>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</si>
  <si>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</si>
  <si>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</si>
  <si>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</si>
  <si>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</si>
  <si>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</si>
  <si>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</si>
  <si>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</si>
  <si>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</si>
  <si>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</si>
  <si>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</si>
  <si>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</si>
  <si>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</si>
  <si>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</si>
  <si>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</si>
  <si>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</si>
  <si>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</si>
  <si>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</si>
  <si>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</si>
  <si>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</si>
  <si>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</si>
  <si>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</si>
  <si>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</si>
  <si>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</si>
  <si>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</si>
  <si>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</si>
  <si>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</si>
  <si>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</si>
  <si>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</si>
  <si>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</si>
  <si>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</si>
  <si>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</si>
  <si>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</si>
  <si>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</si>
  <si>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</si>
  <si>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</si>
  <si>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</si>
  <si>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</si>
  <si>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</si>
  <si>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</si>
  <si>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</si>
  <si>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</si>
  <si>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</si>
  <si>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</si>
  <si>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</si>
  <si>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</si>
  <si>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</si>
  <si>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</si>
  <si>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</si>
  <si>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</si>
  <si>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</si>
  <si>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</si>
  <si>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</si>
  <si>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</si>
  <si>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</si>
  <si>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</si>
  <si>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</si>
  <si>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</si>
  <si>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</si>
  <si>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</si>
  <si>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</si>
  <si>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</si>
  <si>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</si>
  <si>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</si>
  <si>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</si>
  <si>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</si>
  <si>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</si>
  <si>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</si>
  <si>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</si>
  <si>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</si>
  <si>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</si>
  <si>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</si>
  <si>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</si>
  <si>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</si>
  <si>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</si>
  <si>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</si>
  <si>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</si>
  <si>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</si>
  <si>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</si>
  <si>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</si>
  <si>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</si>
  <si>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</si>
  <si>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</si>
  <si>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</si>
  <si>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</si>
  <si>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</si>
  <si>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</si>
  <si>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</si>
  <si>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</si>
  <si>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</si>
  <si>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</si>
  <si>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</si>
  <si>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</si>
  <si>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</si>
  <si>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</si>
  <si>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</si>
  <si>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</si>
  <si>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</si>
  <si>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</si>
  <si>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</si>
  <si>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</si>
  <si>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</si>
  <si>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</si>
  <si>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</si>
  <si>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</si>
  <si>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</si>
  <si>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</si>
  <si>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</si>
  <si>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</si>
  <si>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</si>
  <si>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</si>
  <si>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</si>
  <si>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</si>
  <si>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</si>
  <si>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</si>
  <si>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</si>
  <si>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</si>
  <si>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</si>
  <si>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</si>
  <si>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</si>
  <si>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</si>
  <si>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</si>
  <si>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</si>
  <si>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</si>
  <si>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</si>
  <si>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</si>
  <si>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</si>
  <si>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</si>
  <si>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</si>
  <si>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</si>
  <si>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</si>
  <si>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</si>
  <si>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</si>
  <si>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</si>
  <si>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</si>
  <si>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</si>
  <si>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</si>
  <si>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</si>
  <si>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</si>
  <si>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</si>
  <si>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</si>
  <si>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</si>
  <si>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</si>
  <si>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</si>
  <si>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</si>
  <si>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</si>
  <si>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</si>
  <si>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</si>
  <si>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</si>
  <si>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</si>
  <si>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</si>
  <si>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</si>
  <si>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</si>
  <si>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</si>
  <si>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</si>
  <si>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</si>
  <si>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</si>
  <si>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</si>
  <si>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</si>
  <si>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</si>
  <si>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</si>
  <si>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</si>
  <si>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</si>
  <si>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</si>
  <si>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</si>
  <si>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</si>
  <si>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</si>
  <si>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</si>
  <si>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</si>
  <si>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</si>
  <si>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</si>
  <si>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</si>
  <si>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</si>
  <si>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</si>
  <si>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</si>
  <si>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</si>
  <si>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</si>
  <si>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</si>
  <si>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</si>
  <si>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</si>
  <si>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</si>
  <si>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</si>
  <si>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</si>
  <si>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</si>
  <si>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</si>
  <si>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</si>
  <si>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</si>
  <si>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</si>
  <si>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</si>
  <si>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</si>
  <si>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</si>
  <si>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</si>
  <si>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</si>
  <si>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</si>
  <si>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</si>
  <si>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</si>
  <si>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</si>
  <si>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</si>
  <si>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</si>
  <si>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</si>
  <si>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</si>
  <si>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</si>
  <si>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</si>
  <si>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</si>
  <si>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</si>
  <si>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</si>
  <si>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</si>
  <si>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</si>
  <si>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</si>
  <si>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</si>
  <si>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</si>
  <si>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</si>
  <si>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</si>
  <si>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</si>
  <si>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</si>
  <si>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</si>
  <si>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</si>
  <si>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</si>
  <si>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</si>
  <si>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</si>
  <si>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</si>
  <si>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</si>
  <si>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</si>
  <si>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</si>
  <si>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</si>
  <si>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</si>
  <si>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</si>
  <si>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</si>
  <si>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</si>
  <si>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</si>
  <si>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</si>
  <si>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</si>
  <si>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</si>
  <si>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</si>
  <si>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</si>
  <si>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</si>
  <si>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</si>
  <si>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</si>
  <si>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</si>
  <si>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</si>
  <si>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</si>
  <si>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</si>
  <si>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</si>
  <si>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</si>
  <si>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</si>
  <si>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</si>
  <si>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</si>
  <si>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</si>
  <si>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</si>
  <si>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</si>
  <si>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</si>
  <si>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</si>
  <si>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</si>
  <si>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</si>
  <si>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</si>
  <si>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</si>
  <si>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</si>
  <si>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</si>
  <si>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</si>
  <si>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</si>
  <si>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</si>
  <si>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</si>
  <si>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</si>
  <si>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</si>
  <si>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</si>
  <si>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</si>
  <si>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</si>
  <si>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</si>
  <si>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</si>
  <si>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</si>
  <si>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</si>
  <si>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</si>
  <si>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</si>
  <si>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</si>
  <si>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</si>
  <si>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</si>
  <si>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</si>
  <si>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</si>
  <si>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</si>
  <si>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</si>
  <si>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</si>
  <si>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</si>
  <si>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</si>
  <si>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</si>
  <si>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</si>
  <si>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</si>
  <si>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</si>
  <si>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</si>
  <si>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</si>
  <si>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</si>
  <si>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</si>
  <si>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</si>
  <si>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</si>
  <si>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</si>
  <si>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</si>
  <si>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</si>
  <si>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</si>
  <si>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</si>
  <si>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</si>
  <si>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</si>
  <si>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</si>
  <si>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</si>
  <si>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</si>
  <si>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</si>
  <si>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</si>
  <si>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</si>
  <si>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</si>
  <si>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</si>
  <si>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</si>
  <si>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</si>
  <si>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</si>
  <si>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</si>
  <si>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</si>
  <si>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</si>
  <si>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</si>
  <si>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</si>
  <si>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</si>
  <si>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</si>
  <si>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</si>
  <si>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</si>
  <si>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</si>
  <si>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</si>
  <si>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</si>
  <si>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</si>
  <si>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</si>
  <si>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</si>
  <si>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</si>
  <si>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</si>
  <si>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</si>
  <si>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</si>
  <si>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</si>
  <si>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</si>
  <si>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</si>
  <si>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</si>
  <si>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</si>
  <si>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</si>
  <si>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</si>
  <si>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</si>
  <si>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</si>
  <si>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</si>
  <si>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</si>
  <si>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</si>
  <si>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</si>
  <si>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</si>
  <si>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</si>
  <si>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</si>
  <si>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</si>
  <si>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</si>
  <si>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</si>
  <si>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</si>
  <si>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</si>
  <si>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</si>
  <si>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</si>
  <si>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</si>
  <si>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</si>
  <si>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</si>
  <si>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</si>
  <si>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</si>
  <si>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</si>
  <si>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</si>
  <si>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</si>
  <si>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</si>
  <si>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</si>
  <si>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</si>
  <si>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</si>
  <si>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</si>
  <si>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</si>
  <si>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</si>
  <si>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</si>
  <si>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</si>
  <si>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</si>
  <si>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</si>
  <si>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</si>
  <si>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</si>
  <si>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</si>
  <si>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</si>
  <si>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</si>
  <si>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</si>
  <si>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</si>
  <si>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</si>
  <si>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</si>
  <si>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</si>
  <si>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</si>
  <si>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</si>
  <si>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</si>
  <si>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</si>
  <si>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</si>
  <si>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</si>
  <si>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</si>
  <si>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</si>
  <si>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</si>
  <si>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</si>
  <si>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</si>
  <si>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</si>
  <si>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</si>
  <si>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</si>
  <si>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</si>
  <si>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</si>
  <si>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</si>
  <si>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</si>
  <si>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</si>
  <si>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</si>
  <si>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</si>
  <si>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</si>
  <si>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</si>
  <si>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</si>
  <si>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</si>
  <si>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</si>
  <si>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</si>
  <si>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</si>
  <si>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</si>
  <si>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</si>
  <si>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</si>
  <si>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</si>
  <si>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</si>
  <si>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</si>
  <si>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</si>
  <si>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</si>
  <si>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</si>
  <si>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</si>
  <si>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</si>
  <si>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</si>
  <si>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</si>
  <si>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</si>
  <si>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</si>
  <si>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</si>
  <si>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</si>
  <si>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</si>
  <si>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</si>
  <si>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</si>
  <si>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</si>
  <si>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</si>
  <si>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</si>
  <si>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</si>
  <si>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</si>
  <si>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</si>
  <si>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</si>
  <si>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</si>
  <si>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</si>
  <si>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</si>
  <si>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</si>
  <si>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</si>
  <si>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</si>
  <si>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</si>
  <si>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</si>
  <si>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</si>
  <si>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</si>
  <si>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</si>
  <si>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</si>
  <si>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</si>
  <si>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</si>
  <si>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</si>
  <si>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</si>
  <si>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</si>
  <si>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</si>
  <si>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</si>
  <si>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</si>
  <si>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</si>
  <si>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</si>
  <si>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</si>
  <si>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</si>
  <si>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</si>
  <si>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</si>
  <si>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</si>
  <si>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</si>
  <si>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</si>
  <si>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</si>
  <si>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</si>
  <si>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</si>
  <si>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</si>
  <si>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</si>
  <si>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</si>
  <si>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</si>
  <si>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</si>
  <si>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</si>
  <si>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</si>
  <si>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</si>
  <si>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</si>
  <si>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</si>
  <si>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</si>
  <si>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</si>
  <si>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</si>
  <si>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</si>
  <si>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</si>
  <si>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</si>
  <si>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</si>
  <si>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</si>
  <si>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</si>
  <si>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</si>
  <si>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</si>
  <si>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</si>
  <si>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</si>
  <si>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</si>
  <si>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</si>
  <si>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</si>
  <si>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</si>
  <si>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</si>
  <si>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</si>
  <si>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</si>
  <si>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</si>
  <si>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</si>
  <si>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</si>
  <si>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</si>
  <si>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</si>
  <si>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</si>
  <si>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</si>
  <si>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</si>
  <si>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</si>
  <si>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</si>
  <si>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</si>
  <si>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</si>
  <si>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</si>
  <si>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</si>
  <si>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</si>
  <si>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</si>
  <si>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</si>
  <si>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</si>
  <si>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</si>
  <si>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</si>
  <si>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</si>
  <si>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</si>
  <si>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</si>
  <si>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</si>
  <si>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</si>
  <si>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</si>
  <si>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</si>
  <si>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</si>
  <si>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</si>
  <si>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</si>
  <si>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</si>
  <si>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</si>
  <si>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</si>
  <si>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</si>
  <si>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</si>
  <si>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</si>
  <si>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</si>
  <si>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</si>
  <si>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</si>
  <si>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</si>
  <si>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</si>
  <si>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</si>
  <si>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</si>
  <si>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</si>
  <si>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</si>
  <si>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</si>
  <si>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</si>
  <si>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</si>
  <si>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</si>
  <si>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</si>
  <si>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</si>
  <si>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</si>
  <si>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</si>
  <si>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</si>
  <si>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</si>
  <si>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</si>
  <si>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</si>
  <si>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</si>
  <si>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</si>
  <si>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</si>
  <si>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</si>
  <si>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</si>
  <si>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</si>
  <si>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</si>
  <si>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</si>
  <si>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</si>
  <si>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</si>
  <si>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</si>
  <si>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</si>
  <si>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</si>
  <si>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</si>
  <si>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</si>
  <si>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</si>
  <si>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</si>
  <si>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</si>
  <si>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</si>
  <si>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</si>
  <si>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</si>
  <si>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</si>
  <si>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</si>
  <si>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</si>
  <si>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</si>
  <si>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</si>
  <si>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</si>
  <si>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</si>
  <si>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</si>
  <si>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</si>
  <si>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</si>
  <si>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</si>
  <si>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</si>
  <si>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</si>
  <si>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</si>
  <si>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</si>
  <si>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</si>
  <si>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</si>
  <si>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</si>
  <si>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</si>
  <si>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</si>
  <si>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</si>
  <si>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</si>
  <si>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</si>
  <si>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</si>
  <si>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</si>
  <si>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</si>
  <si>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</si>
  <si>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</si>
  <si>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</si>
  <si>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</si>
  <si>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</si>
  <si>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</si>
  <si>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</si>
  <si>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</si>
  <si>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</si>
  <si>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</si>
  <si>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</si>
  <si>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</si>
  <si>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</si>
  <si>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</si>
  <si>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</si>
  <si>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</si>
  <si>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</si>
  <si>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</si>
  <si>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</si>
  <si>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</si>
  <si>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</si>
  <si>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</si>
  <si>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</si>
  <si>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</si>
  <si>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</si>
  <si>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</si>
  <si>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</si>
  <si>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</si>
  <si>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</si>
  <si>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</si>
  <si>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</si>
  <si>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</si>
  <si>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</si>
  <si>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</si>
  <si>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</si>
  <si>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</si>
  <si>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</si>
  <si>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</si>
  <si>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</si>
  <si>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</si>
  <si>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</si>
  <si>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</si>
  <si>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</si>
  <si>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</si>
  <si>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</si>
  <si>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</si>
  <si>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</si>
  <si>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</si>
  <si>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</si>
  <si>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</si>
  <si>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</si>
  <si>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</si>
  <si>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</si>
  <si>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</si>
  <si>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</si>
  <si>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</si>
  <si>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</si>
  <si>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</si>
  <si>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</si>
  <si>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</si>
  <si>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</si>
  <si>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</si>
  <si>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</si>
  <si>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</si>
  <si>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</si>
  <si>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</si>
  <si>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</si>
  <si>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</si>
  <si>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</si>
  <si>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</si>
  <si>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</si>
  <si>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</si>
  <si>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</si>
  <si>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</si>
  <si>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</si>
  <si>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</si>
  <si>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</si>
  <si>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</si>
  <si>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</si>
  <si>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</si>
  <si>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</si>
  <si>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</si>
  <si>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</si>
  <si>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</si>
  <si>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</si>
  <si>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</si>
  <si>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</si>
  <si>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</si>
  <si>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</si>
  <si>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</si>
  <si>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</si>
  <si>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</si>
  <si>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</si>
  <si>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</si>
  <si>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</si>
  <si>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</si>
  <si>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</si>
  <si>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</si>
  <si>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</si>
  <si>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</si>
  <si>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</si>
  <si>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</si>
  <si>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</si>
  <si>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</si>
  <si>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</si>
  <si>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</si>
  <si>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</si>
  <si>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</si>
  <si>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</si>
  <si>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</si>
  <si>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</si>
  <si>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</si>
  <si>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</si>
  <si>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</si>
  <si>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</si>
  <si>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</si>
  <si>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</si>
  <si>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</si>
  <si>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</si>
  <si>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</si>
  <si>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</si>
  <si>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</si>
  <si>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</si>
  <si>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</si>
  <si>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</si>
  <si>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</si>
  <si>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</si>
  <si>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</si>
  <si>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</si>
  <si>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</si>
  <si>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</si>
  <si>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</si>
  <si>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</si>
  <si>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</si>
  <si>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</si>
  <si>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</si>
  <si>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</si>
  <si>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</si>
  <si>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</si>
  <si>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</si>
  <si>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</si>
  <si>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</si>
  <si>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</si>
  <si>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</si>
  <si>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</si>
  <si>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</si>
  <si>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</si>
  <si>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</si>
  <si>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</si>
  <si>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</si>
  <si>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</si>
  <si>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</si>
  <si>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</si>
  <si>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</si>
  <si>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</si>
  <si>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</si>
  <si>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</si>
  <si>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</si>
  <si>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</si>
  <si>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</si>
  <si>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</si>
  <si>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</si>
  <si>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</si>
  <si>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</si>
  <si>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</si>
  <si>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</si>
  <si>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</si>
  <si>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</si>
  <si>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</si>
  <si>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</si>
  <si>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</si>
  <si>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</si>
  <si>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</si>
  <si>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</si>
  <si>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</si>
  <si>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</si>
  <si>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</si>
  <si>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</si>
  <si>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</si>
  <si>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</si>
  <si>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</si>
  <si>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</si>
  <si>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</si>
  <si>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</si>
  <si>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</si>
  <si>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</si>
  <si>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</si>
  <si>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</si>
  <si>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</si>
  <si>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</si>
  <si>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</si>
  <si>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</si>
  <si>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</si>
  <si>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</si>
  <si>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</si>
  <si>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</si>
  <si>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</si>
  <si>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</si>
  <si>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</si>
  <si>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</si>
  <si>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</si>
  <si>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</si>
  <si>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</si>
  <si>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</si>
  <si>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</si>
  <si>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</si>
  <si>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</si>
  <si>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</si>
  <si>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</si>
  <si>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</si>
  <si>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</si>
  <si>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</si>
  <si>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</si>
  <si>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</si>
  <si>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</si>
  <si>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</si>
  <si>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</si>
  <si>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</si>
  <si>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</si>
  <si>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</si>
  <si>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</si>
  <si>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</si>
  <si>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</si>
  <si>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</si>
  <si>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</si>
  <si>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</si>
  <si>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</si>
  <si>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</si>
  <si>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</si>
  <si>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</si>
  <si>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</si>
  <si>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</si>
  <si>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</si>
  <si>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</si>
  <si>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</si>
  <si>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</si>
  <si>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</si>
  <si>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</si>
  <si>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</si>
  <si>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</si>
  <si>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</si>
  <si>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</si>
  <si>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</si>
  <si>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</si>
  <si>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</si>
  <si>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</si>
  <si>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</si>
  <si>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</si>
  <si>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</si>
  <si>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</si>
  <si>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</si>
  <si>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</si>
  <si>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</si>
  <si>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</si>
  <si>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</si>
  <si>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</si>
  <si>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</si>
  <si>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</si>
  <si>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</si>
  <si>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</si>
  <si>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</si>
  <si>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</si>
  <si>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</si>
  <si>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</si>
  <si>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</si>
  <si>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</si>
  <si>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</si>
  <si>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</si>
  <si>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</si>
  <si>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</si>
  <si>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</si>
  <si>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</si>
  <si>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</si>
  <si>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</si>
  <si>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</si>
  <si>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</si>
  <si>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</si>
  <si>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</si>
  <si>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</si>
  <si>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</si>
  <si>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</si>
  <si>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</si>
  <si>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</si>
  <si>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</si>
  <si>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</si>
  <si>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</si>
  <si>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</si>
  <si>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</si>
  <si>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</si>
  <si>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</si>
  <si>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</si>
  <si>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</si>
  <si>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</si>
  <si>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</si>
  <si>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</si>
  <si>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</si>
  <si>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</si>
  <si>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</si>
  <si>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</si>
  <si>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</si>
  <si>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</si>
  <si>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</si>
  <si>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</si>
  <si>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</si>
  <si>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</si>
  <si>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</si>
  <si>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</si>
  <si>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</si>
  <si>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</si>
  <si>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</si>
  <si>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</si>
  <si>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</si>
  <si>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</si>
  <si>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</si>
  <si>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</si>
  <si>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</si>
  <si>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</si>
  <si>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</si>
  <si>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</si>
  <si>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</si>
  <si>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</si>
  <si>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</si>
  <si>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</si>
  <si>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</si>
  <si>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</si>
  <si>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</si>
  <si>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</si>
  <si>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</si>
  <si>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</si>
  <si>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</si>
  <si>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</si>
  <si>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</si>
  <si>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</si>
  <si>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</si>
  <si>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</si>
  <si>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</si>
  <si>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</si>
  <si>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</si>
  <si>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</si>
  <si>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</si>
  <si>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</si>
  <si>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</si>
  <si>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</si>
  <si>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</si>
  <si>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</si>
  <si>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</si>
  <si>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</si>
  <si>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</si>
  <si>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</si>
  <si>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</si>
  <si>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</si>
  <si>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</si>
  <si>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</si>
  <si>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</si>
  <si>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</si>
  <si>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</si>
  <si>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</si>
  <si>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</si>
  <si>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</si>
  <si>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</si>
  <si>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</si>
  <si>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</si>
  <si>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</si>
  <si>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</si>
  <si>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</si>
  <si>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</si>
  <si>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</si>
  <si>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</si>
  <si>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</si>
  <si>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</si>
  <si>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</si>
  <si>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</si>
  <si>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</si>
  <si>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</si>
  <si>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</si>
  <si>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</si>
  <si>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</si>
  <si>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</si>
  <si>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</si>
  <si>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</si>
  <si>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</si>
  <si>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</si>
  <si>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</si>
  <si>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</si>
  <si>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</si>
  <si>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</si>
  <si>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</si>
  <si>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</si>
  <si>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</si>
  <si>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</si>
  <si>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</si>
  <si>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</si>
  <si>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</si>
  <si>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</si>
  <si>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</si>
  <si>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</si>
  <si>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</si>
  <si>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</si>
  <si>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</si>
  <si>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</si>
  <si>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</si>
  <si>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</si>
  <si>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</si>
  <si>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</si>
  <si>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</si>
  <si>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</si>
  <si>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</si>
  <si>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</si>
  <si>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</si>
  <si>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</si>
  <si>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</si>
  <si>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</si>
  <si>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</si>
  <si>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</si>
  <si>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</si>
  <si>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</si>
  <si>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</si>
  <si>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</si>
  <si>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</si>
  <si>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</si>
  <si>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</si>
  <si>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</si>
  <si>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</si>
  <si>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</si>
  <si>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</si>
  <si>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</si>
  <si>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</si>
  <si>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</si>
  <si>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</si>
  <si>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</si>
  <si>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</si>
  <si>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</si>
  <si>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</si>
  <si>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</si>
  <si>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</si>
  <si>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</si>
  <si>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</si>
  <si>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</si>
  <si>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</si>
  <si>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</si>
  <si>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</si>
  <si>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</si>
  <si>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</si>
  <si>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</si>
  <si>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</si>
  <si>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</si>
  <si>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</si>
  <si>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</si>
  <si>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</si>
  <si>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</si>
  <si>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</si>
  <si>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</si>
  <si>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</si>
  <si>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</si>
  <si>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</si>
  <si>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</si>
  <si>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</si>
  <si>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</si>
  <si>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</si>
  <si>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</si>
  <si>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</si>
  <si>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</si>
  <si>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</si>
  <si>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</si>
  <si>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</si>
  <si>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</si>
  <si>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</si>
  <si>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</si>
  <si>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</si>
  <si>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</si>
  <si>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</si>
  <si>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</si>
  <si>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</si>
  <si>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</si>
  <si>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</si>
  <si>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</si>
  <si>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</si>
  <si>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</si>
  <si>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</si>
  <si>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</si>
  <si>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</si>
  <si>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</si>
  <si>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</si>
  <si>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</si>
  <si>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</si>
  <si>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</si>
  <si>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</si>
  <si>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</si>
  <si>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</si>
  <si>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</si>
  <si>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</si>
  <si>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</si>
  <si>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</si>
  <si>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</si>
  <si>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</si>
  <si>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</si>
  <si>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</si>
  <si>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</si>
  <si>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</si>
  <si>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</si>
  <si>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</si>
  <si>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</si>
  <si>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</si>
  <si>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</si>
  <si>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</si>
  <si>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</si>
  <si>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</si>
  <si>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</si>
  <si>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</si>
  <si>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</si>
  <si>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</si>
  <si>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</si>
  <si>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</si>
  <si>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</si>
  <si>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</si>
  <si>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</si>
  <si>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</si>
  <si>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</si>
  <si>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</si>
  <si>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</si>
  <si>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</si>
  <si>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</si>
  <si>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</si>
  <si>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</si>
  <si>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</si>
  <si>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</si>
  <si>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</si>
  <si>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</si>
  <si>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</si>
  <si>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</si>
  <si>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</si>
  <si>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</si>
  <si>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</si>
  <si>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</si>
  <si>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</si>
  <si>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</si>
  <si>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</si>
  <si>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</si>
  <si>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</si>
  <si>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</si>
  <si>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</si>
  <si>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</si>
  <si>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</si>
  <si>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</si>
  <si>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</si>
  <si>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</si>
  <si>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</si>
  <si>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</si>
  <si>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</si>
  <si>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</si>
  <si>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</si>
  <si>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</si>
  <si>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</si>
  <si>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</si>
  <si>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</si>
  <si>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</si>
  <si>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</si>
  <si>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</si>
  <si>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</si>
  <si>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</si>
  <si>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</si>
  <si>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</si>
  <si>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</si>
  <si>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</si>
  <si>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</si>
  <si>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</si>
  <si>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</si>
  <si>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</si>
  <si>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</si>
  <si>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</si>
  <si>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</si>
  <si>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</si>
  <si>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</si>
  <si>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</si>
  <si>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</si>
  <si>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</si>
  <si>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</si>
  <si>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</si>
  <si>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</si>
  <si>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</si>
  <si>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</si>
  <si>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</si>
  <si>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</si>
  <si>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</si>
  <si>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</si>
  <si>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</si>
  <si>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</si>
  <si>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</si>
  <si>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</si>
  <si>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</si>
  <si>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</si>
  <si>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</si>
  <si>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</si>
  <si>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</si>
  <si>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</si>
  <si>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</si>
  <si>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</si>
  <si>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</si>
  <si>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</si>
  <si>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</si>
  <si>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</si>
  <si>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</si>
  <si>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</si>
  <si>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</si>
  <si>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</si>
  <si>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</si>
  <si>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</si>
  <si>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</si>
  <si>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</si>
  <si>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</si>
  <si>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</si>
  <si>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</si>
  <si>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</si>
  <si>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</si>
  <si>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</si>
  <si>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</si>
  <si>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</si>
  <si>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</si>
  <si>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</si>
  <si>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</si>
  <si>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</si>
  <si>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</si>
  <si>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</si>
  <si>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</si>
  <si>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</si>
  <si>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</si>
  <si>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</si>
  <si>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</si>
  <si>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</si>
  <si>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</si>
  <si>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</si>
  <si>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</si>
  <si>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</si>
  <si>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</si>
  <si>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</si>
  <si>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</si>
  <si>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</si>
  <si>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</si>
  <si>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</si>
  <si>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</si>
  <si>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</si>
  <si>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</si>
  <si>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</si>
  <si>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</si>
  <si>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</si>
  <si>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</si>
  <si>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</si>
  <si>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</si>
  <si>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</si>
  <si>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</si>
  <si>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</si>
  <si>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</si>
  <si>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</si>
  <si>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</si>
  <si>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</si>
  <si>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</si>
  <si>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</si>
  <si>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</si>
  <si>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</si>
  <si>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</si>
  <si>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</si>
  <si>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</si>
  <si>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</si>
  <si>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</si>
  <si>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</si>
  <si>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</si>
  <si>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</si>
  <si>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</si>
  <si>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</si>
  <si>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</si>
  <si>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</si>
  <si>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</si>
  <si>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</si>
  <si>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</si>
  <si>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</si>
  <si>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</si>
  <si>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</si>
  <si>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</si>
  <si>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</si>
  <si>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</si>
  <si>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</si>
  <si>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</si>
  <si>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</si>
  <si>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</si>
  <si>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</si>
  <si>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</si>
  <si>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</si>
  <si>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</si>
  <si>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</si>
  <si>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</si>
  <si>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</si>
  <si>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</si>
  <si>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</si>
  <si>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</si>
  <si>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</si>
  <si>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</si>
  <si>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</si>
  <si>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</si>
  <si>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</si>
  <si>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</si>
  <si>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</si>
  <si>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</si>
  <si>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</si>
  <si>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</si>
  <si>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</si>
  <si>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</si>
  <si>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</si>
  <si>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</si>
  <si>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</si>
  <si>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</si>
  <si>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</si>
  <si>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</si>
  <si>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</si>
  <si>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</si>
  <si>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</si>
  <si>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</si>
  <si>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</si>
  <si>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</si>
  <si>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</si>
  <si>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</si>
  <si>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</si>
  <si>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</si>
  <si>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</si>
  <si>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</si>
  <si>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</si>
  <si>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</si>
  <si>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</si>
  <si>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</si>
  <si>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</si>
  <si>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</si>
  <si>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</si>
  <si>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</si>
  <si>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</si>
  <si>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</si>
  <si>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</si>
  <si>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</si>
  <si>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</si>
  <si>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</si>
  <si>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</si>
  <si>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</si>
  <si>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</si>
  <si>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</si>
  <si>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</si>
  <si>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</si>
  <si>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</si>
  <si>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</si>
  <si>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</si>
  <si>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</si>
  <si>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</si>
  <si>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</si>
  <si>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</si>
  <si>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</si>
  <si>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</si>
  <si>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</si>
  <si>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</si>
  <si>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</si>
  <si>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</si>
  <si>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</si>
  <si>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</si>
  <si>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</si>
  <si>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</si>
  <si>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</si>
  <si>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</si>
  <si>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</si>
  <si>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</si>
  <si>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</si>
  <si>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</si>
  <si>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</si>
  <si>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</si>
  <si>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</si>
  <si>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</si>
  <si>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</si>
  <si>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</si>
  <si>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</si>
  <si>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</si>
  <si>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</si>
  <si>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</si>
  <si>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</si>
  <si>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</si>
  <si>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</si>
  <si>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</si>
  <si>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</si>
  <si>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</si>
  <si>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</si>
  <si>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</si>
  <si>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</si>
  <si>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</si>
  <si>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</si>
  <si>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</si>
  <si>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</si>
  <si>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</si>
  <si>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</si>
  <si>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</si>
  <si>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</si>
  <si>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</si>
  <si>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</si>
  <si>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</si>
  <si>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</si>
  <si>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</si>
  <si>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</si>
  <si>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</si>
  <si>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</si>
  <si>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</si>
  <si>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</si>
  <si>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</si>
  <si>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</si>
  <si>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</si>
  <si>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</si>
  <si>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</si>
  <si>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</si>
  <si>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</si>
  <si>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</si>
  <si>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</si>
  <si>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</si>
  <si>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</si>
  <si>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</si>
  <si>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</si>
  <si>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</si>
  <si>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</si>
  <si>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</si>
  <si>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</si>
  <si>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</si>
  <si>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</si>
  <si>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</si>
  <si>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</si>
  <si>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</si>
  <si>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</si>
  <si>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</si>
  <si>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</si>
  <si>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</si>
  <si>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</si>
  <si>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</si>
  <si>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</si>
  <si>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</si>
  <si>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</si>
  <si>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</si>
  <si>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</si>
  <si>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</si>
  <si>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</si>
  <si>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</si>
  <si>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</si>
  <si>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</si>
  <si>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</si>
  <si>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</si>
  <si>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</si>
  <si>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</si>
  <si>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</si>
  <si>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</si>
  <si>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</si>
  <si>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</si>
  <si>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</si>
  <si>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</si>
  <si>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</si>
  <si>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</si>
  <si>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</si>
  <si>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</si>
  <si>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</si>
  <si>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</si>
  <si>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</si>
  <si>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</si>
  <si>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</si>
  <si>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</si>
  <si>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</si>
  <si>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</si>
  <si>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</si>
  <si>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</si>
  <si>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</si>
  <si>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</si>
  <si>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</si>
  <si>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</si>
  <si>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</si>
  <si>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</si>
  <si>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</si>
  <si>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</si>
  <si>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</si>
  <si>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</si>
  <si>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</si>
  <si>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</si>
  <si>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</si>
  <si>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</si>
  <si>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</si>
  <si>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</si>
  <si>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</si>
  <si>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</si>
  <si>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</si>
  <si>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</si>
  <si>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</si>
  <si>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</si>
  <si>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</si>
  <si>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</si>
  <si>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</si>
  <si>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</si>
  <si>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</si>
  <si>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</si>
  <si>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</si>
  <si>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</si>
  <si>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</si>
  <si>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</si>
  <si>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</si>
  <si>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</si>
  <si>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</si>
  <si>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</si>
  <si>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</si>
  <si>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</si>
  <si>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</si>
  <si>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</si>
  <si>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</si>
  <si>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</si>
  <si>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</si>
  <si>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</si>
  <si>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</si>
  <si>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</si>
  <si>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</si>
  <si>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</si>
  <si>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</si>
  <si>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</si>
  <si>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</si>
  <si>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</si>
  <si>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</si>
  <si>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</si>
  <si>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</si>
  <si>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</si>
  <si>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</si>
  <si>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</si>
  <si>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</si>
  <si>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</si>
  <si>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</si>
  <si>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</si>
  <si>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</si>
  <si>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</si>
  <si>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</si>
  <si>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</si>
  <si>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</si>
  <si>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</si>
  <si>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</si>
  <si>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</si>
  <si>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</si>
  <si>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</si>
  <si>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</si>
  <si>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</si>
  <si>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</si>
  <si>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</si>
  <si>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</si>
  <si>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</si>
  <si>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</si>
  <si>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</si>
  <si>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</si>
  <si>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</si>
  <si>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</si>
  <si>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</si>
  <si>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</si>
  <si>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</si>
  <si>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</si>
  <si>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</si>
  <si>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</si>
  <si>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</si>
  <si>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</si>
  <si>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</si>
  <si>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</si>
  <si>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</si>
  <si>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</si>
  <si>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</si>
  <si>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</si>
  <si>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</si>
  <si>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</si>
  <si>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</si>
  <si>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</si>
  <si>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</si>
  <si>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</si>
  <si>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</si>
  <si>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</si>
  <si>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</si>
  <si>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</si>
  <si>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</si>
  <si>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</si>
  <si>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</si>
  <si>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</si>
  <si>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</si>
  <si>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</si>
  <si>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</si>
  <si>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</si>
  <si>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</si>
  <si>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</si>
  <si>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</si>
  <si>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</si>
  <si>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</si>
  <si>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</si>
  <si>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</si>
  <si>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</si>
  <si>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</si>
  <si>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</si>
  <si>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</si>
  <si>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</si>
  <si>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</si>
  <si>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</si>
  <si>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</si>
  <si>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</si>
  <si>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</si>
  <si>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</si>
  <si>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</si>
  <si>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</si>
  <si>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</si>
  <si>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</si>
  <si>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</si>
  <si>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</si>
  <si>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</si>
  <si>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</si>
  <si>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</si>
  <si>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</si>
  <si>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</si>
  <si>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</si>
  <si>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</si>
  <si>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</si>
  <si>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</si>
  <si>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</si>
  <si>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</si>
  <si>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</si>
  <si>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</si>
  <si>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</si>
  <si>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</si>
  <si>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</si>
  <si>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</si>
  <si>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</si>
  <si>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</si>
  <si>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</si>
  <si>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</si>
  <si>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</si>
  <si>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</si>
  <si>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</si>
  <si>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</si>
  <si>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</si>
  <si>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</si>
  <si>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</si>
  <si>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</si>
  <si>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</si>
  <si>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</si>
  <si>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</si>
  <si>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</si>
  <si>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</si>
  <si>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</si>
  <si>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</si>
  <si>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</si>
  <si>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</si>
  <si>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</si>
  <si>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</si>
  <si>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</si>
  <si>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</si>
  <si>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</si>
  <si>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</si>
  <si>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</si>
  <si>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</si>
  <si>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</si>
  <si>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</si>
  <si>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</si>
  <si>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</si>
  <si>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</si>
  <si>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</si>
  <si>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</si>
  <si>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</si>
  <si>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</si>
  <si>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</si>
  <si>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</si>
  <si>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</si>
  <si>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</si>
  <si>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</si>
  <si>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</si>
  <si>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</si>
  <si>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</si>
  <si>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</si>
  <si>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</si>
  <si>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</si>
  <si>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</si>
  <si>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</si>
  <si>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</si>
  <si>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</si>
  <si>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</si>
  <si>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</si>
  <si>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</si>
  <si>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</si>
  <si>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</si>
  <si>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</si>
  <si>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</si>
  <si>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</si>
  <si>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</si>
  <si>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</si>
  <si>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</si>
  <si>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</si>
  <si>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</si>
  <si>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</si>
  <si>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</si>
  <si>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</si>
  <si>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</si>
  <si>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</si>
  <si>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</si>
  <si>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</si>
  <si>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</si>
  <si>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</si>
  <si>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</si>
  <si>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</si>
  <si>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</si>
  <si>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</si>
  <si>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</si>
  <si>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</si>
  <si>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</si>
  <si>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</si>
  <si>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</si>
  <si>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</si>
  <si>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</si>
  <si>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</si>
  <si>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</si>
  <si>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</si>
  <si>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</si>
  <si>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</si>
  <si>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</si>
  <si>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</si>
  <si>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</si>
  <si>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</si>
  <si>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</si>
  <si>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</si>
  <si>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</si>
  <si>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</si>
  <si>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</si>
  <si>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</si>
  <si>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</si>
  <si>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</si>
  <si>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</si>
  <si>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</si>
  <si>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</si>
  <si>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</si>
  <si>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</si>
  <si>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</si>
  <si>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</si>
  <si>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</si>
  <si>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</si>
  <si>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</si>
  <si>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</si>
  <si>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</si>
  <si>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</si>
  <si>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</si>
  <si>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</si>
  <si>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</si>
  <si>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</si>
  <si>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</si>
  <si>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</si>
  <si>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</si>
  <si>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</si>
  <si>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</si>
  <si>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</si>
  <si>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</si>
  <si>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</si>
  <si>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</si>
  <si>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</si>
  <si>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</si>
  <si>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</si>
  <si>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</si>
  <si>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</si>
  <si>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</si>
  <si>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</si>
  <si>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</si>
  <si>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</si>
  <si>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</si>
  <si>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</si>
  <si>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</si>
  <si>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</si>
  <si>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</si>
  <si>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</si>
  <si>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</si>
  <si>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</si>
  <si>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</si>
  <si>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</si>
  <si>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</si>
  <si>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PCM-20251128-00001108</t>
  </si>
  <si>
    <t xml:space="preserve">55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</si>
  <si>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</si>
  <si>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</si>
  <si>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</si>
  <si>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</si>
  <si>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</si>
  <si>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</si>
  <si>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</si>
  <si>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</si>
  <si>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PCM-20251128-00001103</t>
  </si>
  <si>
    <t>EM Team on the way ETA: 40 Mins</t>
  </si>
  <si>
    <t>PCM-20251128-00000986</t>
  </si>
  <si>
    <t>night access located in Site located in deep desert &amp; dangerous area</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</si>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</sst>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3" dataDxfId="172" headerRowBorderDxfId="170" tableBorderDxfId="171" totalsRowBorderDxfId="169">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6" dataDxfId="155" headerRowBorderDxfId="153" tableBorderDxfId="154" totalsRowBorderDxfId="152">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1" totalsRowShown="0" headerRowDxfId="47" dataDxfId="46" headerRowBorderDxfId="44" tableBorderDxfId="45" totalsRowBorderDxfId="43">
  <autoFilter ref="A1:L3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30" dataDxfId="29" headerRowBorderDxfId="27" tableBorderDxfId="28">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326.91189976852183</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45989.860325462963</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45989.860325462963</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45989.860325462963</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45989.860325462963</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45989.860325462963</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45989.860325462963</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45989.860325462963</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45989.860325462963</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45989.860325462963</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45989.860325462963</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45989.860325462963</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45989.860325462963</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45989.860325462963</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45989.860325462963</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45989.860325462963</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45989.860325462963</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45989.860325462963</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45989.860325462963</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45989.860325462963</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45989.860325462963</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45989.860325462963</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45989.860325462963</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45989.860325462963</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45989.860325462963</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45989.860325462963</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45989.860325462963</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45989.860325462963</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45989.860325462963</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45989.860325462963</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45989.860325462963</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45989.860325462963</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45989.860325462963</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45989.860325462963</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45989.860325462963</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45989.860325462963</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45989.860325462963</v>
      </c>
      <c r="H38" s="134"/>
      <c r="I38" s="136" t="str">
        <f>IFERROR(VLOOKUP(D38,DB!A:F,6,0),"")</f>
        <v/>
      </c>
      <c r="J38" s="136" t="str">
        <f>IFERROR(VLOOKUP(D38,DB!A:G,7,0),"")</f>
        <v/>
      </c>
      <c r="K38" s="132"/>
      <c r="L38" s="131" t="str">
        <f>IFERROR(VLOOKUP(D38,DB!A:I,9,0),"")</f>
        <v/>
      </c>
    </row>
    <row r="39" spans="1:12" s="61" customFormat="1" ht="15" customHeight="1">
      <c r="F39" s="130"/>
      <c r="G39" s="129"/>
      <c r="H39" s="130"/>
      <c r="K39" s="128"/>
    </row>
    <row r="40" spans="1:12" s="61" customFormat="1" ht="15" customHeight="1">
      <c r="F40" s="130"/>
      <c r="G40" s="129"/>
      <c r="H40" s="130"/>
      <c r="K40" s="128"/>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sheetData>
  <customSheetViews>
    <customSheetView guid="{F6042A99-DD27-4453-835D-0834D95730CC}" filter="1" showAutoFilter="1">
      <pageMargins left="0" right="0" top="0" bottom="0" header="0" footer="0"/>
      <autoFilter ref="B1:M1" xr:uid="{4425EF0D-8B60-4EC9-9879-AC65509D6E55}"/>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164.8604877314865</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5.4729067129665054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46" t="str">
        <f>IFERROR(VLOOKUP(D5,DB!A:K,11,0),"")</f>
        <v/>
      </c>
      <c r="C5" s="18"/>
      <c r="D5" s="18"/>
      <c r="E5" s="99"/>
      <c r="F5" s="100"/>
      <c r="G5" s="101">
        <f ca="1">IFERROR(NOW()-F5,"-")</f>
        <v>45989.860325462963</v>
      </c>
      <c r="H5" s="100"/>
      <c r="I5" s="146" t="str">
        <f>IFERROR(VLOOKUP(D5,DB!A:F,6,0),"")</f>
        <v/>
      </c>
      <c r="J5" s="146" t="str">
        <f>IFERROR(VLOOKUP(D5,DB!A:G,7,0),"")</f>
        <v/>
      </c>
      <c r="K5" s="19"/>
      <c r="L5" s="146"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45989.860325694448</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45989.860325694448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45989.860325694448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45989.860325694448</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45989.860325694448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45989.860325694448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45989.860325694448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45989.860325694448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45989.860325694448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45989.860325694448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45989.860325694448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45989.860325694448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45989.860325694448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45989.860325694448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45989.860325694448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45989.860325694448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45989.860325694448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45989.860325694448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45989.860325694448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45989.860325694448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45989.860325694448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45989.860325694448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45989.860325694448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45989.860325694448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45989.860325694448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45989.860325694448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45989.860325694448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45989.860325694448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45989.860325694448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45989.860325694448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45989.860325694448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45989.860325694448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45989.860325694448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45989.860325694448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45989.860325694448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45989.860325694448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45989.860325694448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45989.860325694448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45989.860325694448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45989.860325694448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45989.860325694448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45989.860325694448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45989.860325694448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45989.860325694448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45989.860325694448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45989.860325694448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45989.860325694448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45989.860325694448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45989.860325694448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45989.860325694448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45989.860325694448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45989.860325694448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45989.860325694448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45989.860325694448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45989.860325694448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45989.860325694448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45989.860325694448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45989.860325694448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45989.860325694448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45989.860325694448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45989.860325694448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45989.860325694448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45989.860325694448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45989.860325694448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45989.860325694448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45989.860325694448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45989.860325694448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45989.860325694448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45989.860325694448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45989.860325694448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45989.860325694448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45989.860325694448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45989.860325694448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45989.860325694448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45989.860325694448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45989.860325694448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45989.860325694448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45989.860325694448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5"/>
      <c r="E2" s="18"/>
      <c r="F2" s="20"/>
      <c r="G2" s="21">
        <f t="shared" ref="G2:G41" ca="1" si="0">IFERROR(NOW()-F2,"-")</f>
        <v>45989.860325694448</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45989.860325694448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45989.860325694448</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45989.860325694448</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45989.860325694448</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45989.860325694448</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45989.860325694448</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45989.860325694448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45989.860325694448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45989.860325694448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45989.860325694448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45989.860325694448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45989.860325694448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45989.860325694448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45989.860325694448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45989.860325694448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45989.860325694448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45989.860325694448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45989.860325694448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45989.860325694448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45989.860325694448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45989.860325694448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45989.860325694448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45989.860325694448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45989.860325694448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45989.860325694448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45989.860325694448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45989.860325694448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45989.860325694448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45989.860325694448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45989.860325694448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45989.860325694448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45989.860325694448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45989.860325694448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45989.860325694448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45989.860325694448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45989.860325694448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45989.860325694448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45989.860325694448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45989.860325694448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45989.860325694448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45989.860325694448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45989.860325694448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45989.860325694448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45989.860325694448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45989.860325694448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45989.860325694448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45989.860325694448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45989.860325694448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45989.860325694448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45989.860325694448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45989.860325694448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45989.860325694448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45989.860325694448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45989.860325694448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45989.860325694448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45989.860325694448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45989.860325694448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45989.860325694448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45989.860325694448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45989.860325694448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45989.860325694448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45989.860325694448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45989.860325694448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45989.860325694448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45989.860325694448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45989.860325694448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45989.860325694448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45989.860325694448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45989.860325694448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45989.860325694448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45989.860325694448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45989.860325694448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45989.860325694448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45989.860325694448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45989.860325694448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45989.860325694448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45989.860325694448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45989.860325694448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45989.860325694448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45989.860325694448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45989.860325694448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45989.860325694448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45989.860325694448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45989.860325694448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45989.860325694448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45989.860325694448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45989.860325694448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45989.860325694448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45989.860325694448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45989.860325694448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45989.860325694448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45989.860325694448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45989.860325694448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45989.860325694448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45989.860325694448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45989.860325694448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45989.860325694448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45989.860325694448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45989.860325694448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45989.860325694448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45989.860325694448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45989.860325694448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45989.860325694448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45989.860325694448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45989.860325694448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45989.860325694448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45989.860325694448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45989.860325694448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45989.860325694448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45989.860325694448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45989.860325694448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45989.860325694448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45989.860325694448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45989.860325694448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45989.860325694448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45989.860325694448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45989.860325694448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45989.860325694448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45989.860325694448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45989.860325694448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45989.860325694448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45989.860325694448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45989.860325694448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45989.860325694448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45989.860325694448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45989.860325694448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45989.860325694448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45989.860325694448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45989.860325694448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45989.860325694448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45989.860325694448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45989.860325694448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45989.860325694448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45989.860325694448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45989.860325694448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45989.860325694448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45989.860325694448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45989.860325694448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45989.860325694448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45989.860325694448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45989.860325694448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45989.860325694448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45989.860325694448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45989.860325694448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45989.860325694448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45989.860325694448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45989.860325694448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45989.860325694448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45989.860325694448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45989.860325694448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45989.860325694448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45989.860325694448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45989.860325694448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45989.860325694448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45989.860325694448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45989.860325694448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45989.860325694448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45989.860325694448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45989.860325694448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45989.860325694448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45989.860325694448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45989.860325694448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45989.860325694448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45989.860325694448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45989.860325694448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45989.860325694448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45989.860325694448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45989.860325694448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45989.860325694448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45989.860325694448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45989.860325694448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45989.860325694448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45989.860325694448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45989.860325694448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45989.860325694448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45989.860325694448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45989.860325694448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45989.860325694448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45989.860325694448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45989.860325694448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45989.860325694448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45989.860325694448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45989.860325694448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45989.860325694448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45989.860325694448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45989.860325694448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45989.860325694448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45989.860325694448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45989.860325694448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45989.860325694448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45989.860325694448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45989.860325694448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45989.860325694448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45989.860325694448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45989.860325694448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45989.860325694448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45989.860325694448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45989.860325694448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45989.860325694448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45989.860325694448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45989.860325694448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45989.860325694448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45989.860325694448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45989.860325694448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45989.860325694448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45989.860325694448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45989.860325694448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45989.860325694448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45989.860325694448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45989.860325694448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45989.860325694448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45989.860325694448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45989.860325694448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45989.860325694448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45989.860325694448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45989.860325694448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45989.860325694448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45989.860325694448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45989.860325694448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45989.860325694448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45989.860325694448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45989.860325694448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45989.860325694448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45989.860325694448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45989.860325694448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45989.860325694448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45989.860325694448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45989.860325694448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45989.860325694448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45989.860325694448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45989.860325694448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45989.860325694448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45989.860325694448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45989.860325694448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45989.860325694448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45989.860325694448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45989.860325694448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45989.860325694448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45989.860325694448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45989.860325694448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45989.860325694448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45989.860325694448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45989.860325694448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45989.860325694448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45989.860325694448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45989.860325694448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45989.860325694448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45989.860325694448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45989.860325694448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45989.860325694448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45989.860325694448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45989.860325694448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45989.860325694448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45989.860325694448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45989.860325694448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45989.860325694448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45989.860325694448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45989.860325694448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45989.860325694448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45989.860325694448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45989.860325694448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45989.860325694448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45989.860325694448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45989.860325694448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45989.860325694448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45989.860325694448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45989.860325694448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45989.860325694448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45989.860325694448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45989.860325694448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45989.860325694448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45989.860325694448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45989.860325694448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45989.860325694448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45989.860325694448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45989.860325694448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45989.860325694448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45989.860325694448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45989.860325694448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45989.860325694448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45989.860325694448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45989.860325694448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45989.860325694448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45989.860325694448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45989.860325694448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45989.860325694448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45989.860325694448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45989.860325694448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45989.860325694448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45989.860325694448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45989.860325694448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45989.860325694448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45989.860325694448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45989.860325694448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45989.860325694448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45989.860325694448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45989.860325694448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45989.860325694448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45989.860325694448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45989.860325694448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45989.860325694448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45989.860325694448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45989.860325694448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45989.860325694448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45989.860325694448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45989.860325694448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45989.860325694448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45989.860325694448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45989.860325694448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45989.860325694448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45989.860325694448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45989.860325694448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45989.860325694448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45989.860325694448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45989.860325694448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45989.860325694448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45989.860325694448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45989.860325694448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45989.860325694448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45989.860325694448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45989.860325694448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45989.860325694448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45989.860325694448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45989.860325694448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45989.860325694448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45989.860325694448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45989.860325694448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45989.860325694448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45989.860325694448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45989.860325694448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45989.860325694448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45989.860325694448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45989.860325694448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45989.860325694448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45989.860325694448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45989.860325694448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45989.860325694448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45989.860325694448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45989.860325694448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45989.860325694448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45989.860325694448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45989.860325694448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45989.860325694448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45989.860325694448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45989.860325694448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45989.860325694448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45989.860325694448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45989.860325694448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45989.860325694448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45989.860325694448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45989.860325694448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45989.860325694448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45989.860325694448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45989.860325694448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45989.860325694448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45989.860325694448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45989.860325694448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45989.860325694448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45989.860325694448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45989.860325694448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45989.860325694448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45989.860325694448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45989.860325694448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45989.860325694448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45989.860325694448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45989.860325694448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45989.860325694448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45989.860325694448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45989.860325694448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45989.860325694448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45989.860325694448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45989.860325694448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45989.860325694448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45989.860325694448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45989.860325694448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45989.860325694448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45989.860325694448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45989.860325694448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45989.860325694448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45989.860325694448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45989.860325694448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45989.860325694448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45989.860325694448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45989.860325694448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45989.860325694448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45989.860325694448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45989.860325694448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45989.860325694448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45989.860325694448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45989.860325694448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45989.860325694448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45989.860325694448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45989.860325694448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45989.860325694448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45989.860325694448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45989.860325694448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45989.860325694448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45989.860325694448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45989.860325694448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45989.860325694448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45989.860325694448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45989.860325694448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45989.860325694448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45989.860325694448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45989.860325694448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45989.860325694448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45989.860325694448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45989.860325694448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45989.860325694448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45989.860325694448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45989.860325694448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45989.860325694448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45989.860325694448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45989.860325694448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45989.860325694448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45989.860325694448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45989.860325694448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45989.860325694448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45989.860325694448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45989.860325694448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45989.860325694448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45989.860325694448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45989.860325694448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45989.860325694448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45989.860325694448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45989.860325694448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45989.860325694448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45989.860325694448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45989.860325694448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45989.860325694448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45989.860325694448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45989.860325694448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45989.860325694448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45989.860325694448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45989.860325694448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45989.860325694448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45989.860325694448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45989.860325694448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45989.860325694448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45989.860325694448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45989.860325694448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45989.860325694448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45989.860325694448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45989.860325694448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45989.860325694448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45989.860325694448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45989.860325694448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45989.860325694448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45989.860325694448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45989.860325694448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45989.860325694448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45989.860325694448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45989.860325694448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45989.860325694448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45989.860325694448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45989.860325694448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45989.860325694448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45989.860325694448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45989.860325694448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45989.860325694448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45989.860325694448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45989.860325694448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45989.860325694448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45989.860325694448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45989.860325694448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45989.860325694448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45989.860325694448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45989.860325694448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45989.860325694448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45989.860325694448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45989.860325694448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45989.860325694448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45989.860325694448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45989.860325694448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45989.860325694448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45989.860325694448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45989.860325694448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45989.860325694448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45989.860325694448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45989.860325694448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45989.860325694448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45989.860325694448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45989.860325694448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45989.860325694448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45989.860325694448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45989.860325694448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45989.860325694448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45989.860325694448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45989.860325694448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45989.860325694448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45989.860325694448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45989.860325694448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45989.860325694448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45989.860325694448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45989.860325694448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45989.860325694448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45989.860325694448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45989.860325694448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45989.860325694448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45989.860325694448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45989.860325694448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45989.860325694448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45989.860325694448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45989.860325694448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45989.860325694448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45989.860325694448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45989.860325694448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45989.860325694448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45989.860325694448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45989.860325694448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45989.860325694448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45989.860325694448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45989.860325694448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45989.860325694448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45989.860325694448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45989.860325694448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45989.860325694448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45989.860325694448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45989.860325694448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45989.860325694448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45989.860325694448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45989.860325694448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45989.860325694448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45989.860325694448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45989.860325694448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45989.860325694448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45989.860325694448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45989.860325694448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45989.860325694448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45989.860325694448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45989.860325694448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45989.860325694448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45989.860325694448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45989.860325694448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45989.860325694448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45989.860325694448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45989.860325694448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45989.860325694448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45989.860325694448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45989.860325694448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45989.860325694448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45989.860325694448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45989.860325694448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45989.860325694448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45989.860325694448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45989.860325694448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45989.860325694448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45989.860325694448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45989.860325694448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45989.860325694448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45989.860325694448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45989.860325694448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45989.860325694448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45989.860325694448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45989.860325694448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45989.860325694448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45989.860325694448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45989.860325694448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45989.860325694448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45989.860325694448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45989.860325694448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45989.860325694448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45989.860325694448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45989.860325694448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45989.860325694448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45989.860325694448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45989.860325694448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45989.860325694448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45989.860325694448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45989.860325694448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45989.860325694448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45989.860325694448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45989.860325694448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45989.860325694448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45989.860325694448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45989.860325694448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45989.860325694448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45989.860325694448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45989.860325694448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45989.860325694448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45989.860325694448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45989.860325694448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45989.860325694448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45989.860325694448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45989.860325694448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45989.860325694448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45989.860325694448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45989.860325694448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45989.860325694448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45989.860325694448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45989.860325694448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45989.860325694448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45989.860325694448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45989.860325694448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45989.860325694448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45989.860325694448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45989.860325694448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45989.860325694448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45989.860325694448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45989.860325694448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45989.860325694448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45989.860325694448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45989.860325694448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45989.860325694448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45989.860325694448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45989.860325694448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45989.860325694448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45989.860325694448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45989.860325694448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45989.860325694448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45989.860325694448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45989.860325694448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45989.860325694448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45989.860325694448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45989.860325694448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45989.860325694448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45989.860325694448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45989.860325694448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45989.860325694448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45989.860325694448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45989.860325694448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45989.860325694448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45989.860325694448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45989.860325694448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45989.860325694448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45989.860325694448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45989.860325694448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45989.860325694448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45989.860325694448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45989.860325694448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45989.860325694448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45989.860325694448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45989.860325694448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45989.860325694448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45989.860325694448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45989.860325694448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45989.860325694448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45989.860325694448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45989.860325694448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45989.860325694448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45989.860325694448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45989.860325694448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45989.860325694448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45989.860325694448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45989.860325694448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45989.860325694448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45989.860325694448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45989.860325694448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45989.860325694448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45989.860325694448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45989.860325694448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45989.860325694448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45989.860325694448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45989.860325694448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45989.860325694448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45989.860325694448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45989.860325694448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45989.860325694448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45989.860325694448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45989.860325694448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45989.860325694448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45989.860325694448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45989.860325694448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45989.860325694448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45989.860325694448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45989.860325694448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45989.860325694448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45989.860325694448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45989.860325694448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45989.860325694448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45989.860325694448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45989.860325694448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45989.860325694448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45989.860325694448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45989.860325694448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45989.860325694448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45989.860325694448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45989.860325694448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45989.860325694448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45989.860325694448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45989.860325694448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45989.860325694448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45989.860325694448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45989.860325694448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45989.860325694448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45989.860325694448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45989.860325694448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45989.860325694448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45989.860325694448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45989.860325694448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45989.860325694448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45989.860325694448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45989.860325694448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45989.860325694448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45989.860325694448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45989.860325694448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45989.860325694448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45989.860325694448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45989.860325694448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45989.860325694448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45989.860325694448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45989.860325694448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45989.860325694448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45989.860325694448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45989.860325694448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45989.860325694448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45989.860325694448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45989.860325694448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45989.860325694448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45989.860325694448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45989.860325694448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45989.860325694448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45989.860325694448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45989.860325694448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45989.860325694448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45989.860325694448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45989.860325694448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45989.860325694448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45989.860325694448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45989.860325694448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45989.860325694448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45989.860325694448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45989.860325694448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45989.860325694448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45989.860325694448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45989.860325694448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45989.860325694448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45989.860325694448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45989.860325694448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45989.860325694448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45989.860325694448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45989.860325694448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45989.860325694448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45989.860325694448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45989.860325694448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45989.860325694448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45989.860325694448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45989.860325694448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45989.860325694448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45989.860325694448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45989.860325694448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45989.860325694448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45989.860325694448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45989.860325694448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45989.860325694448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45989.860325694448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45989.860325694448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45989.860325694448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45989.860325694448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45989.860325694448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45989.860325694448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45989.860325694448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45989.860325694448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45989.860325694448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45989.860325694448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45989.860325694448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45989.860325694448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45989.860325694448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45989.860325694448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45989.860325694448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45989.860325694448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45989.860325694448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45989.860325694448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45989.860325694448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45989.860325694448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45989.860325694448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45989.860325694448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45989.860325694448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45989.860325694448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45989.860325694448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45989.860325694448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45989.860325694448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45989.860325694448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45989.860325694448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45989.860325694448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45989.860325694448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45989.860325694448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45989.860325694448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45989.860325694448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45989.860325694448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45989.860325694448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45989.860325694448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45989.860325694448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45989.860325694448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45989.860325694448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45989.860325694448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45989.860325694448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45989.860325694448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45989.860325694448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45989.860325694448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45989.860325694448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45989.860325694448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45989.860325694448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45989.860325694448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45989.860325694448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45989.860325694448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45989.860325694448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45989.860325694448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45989.860325694448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45989.860325694448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45989.860325694448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45989.860325694448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45989.860325694448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45989.860325694448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45989.860325694448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45989.860325694448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45989.860325694448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45989.860325694448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45989.860325694448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45989.860325694448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45989.860325694448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45989.860325694448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45989.860325694448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45989.860325694448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45989.860325694448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45989.860325694448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45989.860325694448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45989.860325694448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45989.860325694448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45989.860325694448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45989.860325694448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45989.860325694448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45989.860325694448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45989.860325694448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45989.860325694448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45989.860325694448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45989.860325694448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45989.860325694448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45989.860325694448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45989.860325694448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45989.860325694448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45989.860325694448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45989.860325694448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45989.860325694448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45989.860325694448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45989.860325694448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45989.860325694448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45989.860325694448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45989.860325694448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45989.860325694448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45989.860325694448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45989.860325694448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45989.860325694448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45989.860325694448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45989.860325694448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45989.860325694448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45989.860325694448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45989.860325694448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45989.860325694448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45989.860325694448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45989.860325694448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45989.860325694448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45989.860325694448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45989.860325694448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45989.860325694448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45989.860325694448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45989.860325694448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45989.860325694448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45989.860325694448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45989.860325694448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45989.860325694448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45989.860325694448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45989.860325694448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45989.860325694448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45989.860325694448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45989.860325694448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45989.860325694448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45989.860325694448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45989.860325694448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45989.860325694448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45989.860325694448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45989.860325694448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45989.860325694448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45989.860325694448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45989.860325694448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45989.860325694448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45989.860325694448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45989.860325694448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45989.860325694448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45989.860325694448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45989.860325694448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45989.860325694448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45989.860325694448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45989.860325694448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45989.860325694448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45989.860325694448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45989.860325694448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45989.860325694448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45989.860325694448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45989.860325694448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45989.860325694448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45989.860325694448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45989.860325694448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45989.860325694448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45989.860325694448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45989.860325694448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45989.860325694448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45989.860325694448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45989.860325694448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45989.860325694448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45989.860325694448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45989.860325694448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45989.860325694448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45989.860325694448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45989.860325694448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45989.860325694448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45989.860325694448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45989.860325694448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45989.860325694448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45989.860325694448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45989.860325694448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45989.860325694448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45989.860325694448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45989.860325694448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45989.860325694448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45989.860325694448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45989.860325694448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45989.860325694448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45989.860325694448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45989.860325694448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45989.860325694448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45989.860325694448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45989.860325694448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45989.860325694448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45989.860325694448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45989.860325694448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45989.860325694448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45989.860325694448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45989.860325694448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45989.860325694448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45989.860325694448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45989.860325694448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45989.860325694448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45989.860325694448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45989.860325694448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45989.860325694448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45989.860325694448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45989.860325694448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45989.860325694448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45989.860325694448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45989.860325694448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45989.860325694448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45989.860325694448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45989.860325694448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45989.860325694448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45989.860325694448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45989.860325694448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45989.860325694448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45989.860325694448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45989.860325694448</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1"/>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286.37960810185177</v>
      </c>
      <c r="H2" s="92">
        <v>45703.474768518521</v>
      </c>
      <c r="I2" s="92" t="str">
        <f>IFERROR(VLOOKUP(D2,DB!A:F,6,0),"")</f>
        <v>SCECO</v>
      </c>
      <c r="J2" s="92" t="str">
        <f>IFERROR(VLOOKUP(D2,DB!A:G,7,0),"")</f>
        <v>Dead</v>
      </c>
      <c r="K2" s="94" t="s">
        <v>39109</v>
      </c>
      <c r="L2" s="88" t="str">
        <f>IFERROR(VLOOKUP(D2,DB!A:I,9,0),"")</f>
        <v>Latis</v>
      </c>
    </row>
    <row r="3" spans="1:16" ht="15" customHeight="1">
      <c r="A3" s="110" t="s">
        <v>39110</v>
      </c>
      <c r="B3" s="88" t="str">
        <f>IFERROR(VLOOKUP(D3,DB!A:K,11,0),"")</f>
        <v>R4</v>
      </c>
      <c r="C3" s="90">
        <v>1</v>
      </c>
      <c r="D3" s="88" t="s">
        <v>37841</v>
      </c>
      <c r="E3" s="91" t="s">
        <v>39021</v>
      </c>
      <c r="F3" s="92">
        <v>45989.835231481484</v>
      </c>
      <c r="G3" s="93">
        <f t="shared" ref="G3:G63" ca="1" si="0">IFERROR(NOW()-F3,"")</f>
        <v>2.5094212964177132E-2</v>
      </c>
      <c r="H3" s="92">
        <v>45989.810358796298</v>
      </c>
      <c r="I3" s="110" t="str">
        <f>IFERROR(VLOOKUP(D3,DB!A:F,6,0),"")</f>
        <v>SCECO</v>
      </c>
      <c r="J3" s="110" t="str">
        <f>IFERROR(VLOOKUP(D3,DB!A:G,7,0),"")</f>
        <v>Dead</v>
      </c>
      <c r="K3" s="94" t="s">
        <v>39111</v>
      </c>
      <c r="L3" s="88" t="str">
        <f>IFERROR(VLOOKUP(D3,DB!A:I,9,0),"")</f>
        <v>Latis</v>
      </c>
    </row>
    <row r="4" spans="1:16" ht="15" customHeight="1">
      <c r="A4" s="110"/>
      <c r="B4" s="110" t="str">
        <f>IFERROR(VLOOKUP(D4,DB!A:K,11,0),"")</f>
        <v/>
      </c>
      <c r="C4" s="90"/>
      <c r="D4" s="88"/>
      <c r="E4" s="91"/>
      <c r="F4" s="92"/>
      <c r="G4" s="93">
        <f t="shared" ca="1" si="0"/>
        <v>45989.860325694448</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45989.860325694448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45989.860325694448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45989.860325694448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45989.860325694448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45989.860325694448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45989.860325694448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45989.860325694448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45989.860325694448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45989.860325694448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45989.860325694448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45989.860325694448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45989.860325694448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45989.860325694448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45989.860325694448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45989.860325694448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45989.860325694448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45989.860325694448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45989.860325694448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45989.860325694448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45989.860325694448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45989.860325694448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45989.860325694448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45989.860325694448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45989.860325694448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45989.860325694448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45989.860325694448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45989.860325694448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45989.860325694448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45989.860325694448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45989.860325694448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45989.860325694448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45989.860325694448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45989.860325694448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45989.860325694448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45989.860325694448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45989.860325694448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45989.860325694448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45989.860325694448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45989.860325694448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45989.860325694448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45989.860325694448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45989.860325694448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45989.860325694448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45989.860325694448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45989.860325694448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45989.860325694448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45989.860325694448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45989.860325694448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45989.860325694448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45989.860325694448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45989.860325694448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45989.860325694448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45989.860325694448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45989.860325694448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45989.860325694448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45989.860325694448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45989.860325694448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45989.860325694448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45989.860325694448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ref="G64:G127" ca="1" si="1">IFERROR(NOW()-F64,"")</f>
        <v>45989.860325694448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45989.860325694448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45989.860325694448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45989.860325694448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45989.860325694448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45989.860325694448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45989.860325694448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45989.860325694448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45989.860325694448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45989.860325694448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45989.860325694448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45989.860325694448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45989.860325694448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45989.860325694448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45989.860325694448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45989.860325694448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45989.860325694448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45989.860325694448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45989.860325694448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45989.860325694448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45989.860325694448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45989.860325694448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45989.860325694448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45989.860325694448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45989.860325694448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45989.860325694448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45989.860325694448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45989.860325694448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45989.860325694448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45989.860325694448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45989.860325694448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45989.860325694448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45989.860325694448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45989.860325694448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45989.860325694448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45989.860325694448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45989.860325694448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45989.860325694448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45989.860325694448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45989.860325694448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45989.860325694448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45989.860325694448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45989.860325694448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45989.860325694448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45989.860325694448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45989.860325694448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45989.860325694448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45989.860325694448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45989.860325694448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45989.860325694448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45989.860325694448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45989.860325694448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45989.860325694448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45989.860325694448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45989.860325694448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45989.860325694448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45989.860325694448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45989.860325694448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45989.860325694448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45989.860325694448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45989.860325694448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45989.860325694448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45989.860325694448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45989.860325694448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ref="G128:G191" ca="1" si="2">IFERROR(NOW()-F128,"")</f>
        <v>45989.860325694448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45989.860325694448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45989.860325694448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45989.860325694448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45989.860325694448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45989.860325694448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45989.860325694448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45989.860325694448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45989.860325694448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45989.860325694448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45989.860325694448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45989.860325694448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45989.860325694448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45989.860325694448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45989.860325694448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45989.860325694448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45989.860325694448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45989.860325694448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45989.860325694448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45989.860325694448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45989.860325694448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45989.860325694448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45989.860325694448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45989.860325694448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45989.860325694448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45989.860325694448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45989.860325694448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45989.860325694448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45989.860325694448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45989.860325694448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45989.860325694448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45989.860325694448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45989.860325694448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45989.860325694448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45989.860325694448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45989.860325694448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45989.860325694448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45989.860325694448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45989.860325694448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45989.860325694448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45989.860325694448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45989.860325694448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45989.860325694448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45989.860325694448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45989.860325694448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45989.860325694448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45989.860325694448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45989.860325694448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45989.860325694448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45989.860325694448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45989.860325694448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45989.860325694448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45989.860325694448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45989.860325694448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45989.860325694448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45989.860325694448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45989.860325694448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45989.860325694448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45989.860325694448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45989.860325694448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45989.860325694448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45989.860325694448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45989.860325694448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45989.860325694448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ref="G192:G255" ca="1" si="3">IFERROR(NOW()-F192,"")</f>
        <v>45989.860325694448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45989.860325694448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45989.860325694448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45989.860325694448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45989.860325694448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45989.860325694448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45989.860325694448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45989.860325694448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45989.860325694448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45989.860325694448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45989.860325694448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45989.860325694448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45989.860325694448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45989.860325694448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45989.860325694448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45989.860325694448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45989.860325694448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45989.860325694448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45989.860325694448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45989.860325694448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45989.860325694448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45989.860325694448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45989.860325694448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45989.860325694448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45989.860325694448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45989.860325694448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45989.860325694448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45989.860325694448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45989.860325694448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45989.860325694448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45989.860325694448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45989.860325694448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45989.860325694448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45989.860325694448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45989.860325694448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45989.860325694448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45989.860325694448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45989.860325694448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45989.860325694448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45989.860325694448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45989.860325694448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45989.860325694448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45989.860325694448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45989.860325694448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45989.860325694448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45989.860325694448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45989.860325694448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45989.860325694448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45989.860325694448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45989.860325694448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45989.860325694448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45989.860325694448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45989.860325694448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45989.860325694448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45989.860325694448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45989.860325694448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45989.860325694448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45989.860325694448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45989.860325694448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45989.860325694448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45989.860325694448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45989.860325694448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45989.860325694448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3"/>
        <v>45989.860325694448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ref="G256:G301" ca="1" si="4">IFERROR(NOW()-F256,"")</f>
        <v>45989.860325694448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45989.860325694448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45989.860325694448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45989.860325694448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45989.860325694448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45989.860325694448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45989.860325694448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45989.860325694448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45989.860325694448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45989.860325694448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45989.860325694448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45989.860325694448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45989.860325694448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45989.860325694448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45989.860325694448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45989.860325694448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45989.860325694448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45989.860325694448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45989.860325694448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45989.860325694448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45989.860325694448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45989.860325694448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45989.860325694448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45989.860325694448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45989.860325694448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45989.860325694448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45989.860325694448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45989.860325694448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45989.860325694448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45989.860325694448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45989.860325694448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45989.860325694448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45989.860325694448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45989.860325694448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45989.860325694448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45989.860325694448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45989.860325694448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45989.860325694448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45989.860325694448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45989.860325694448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45989.860325694448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45989.860325694448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45989.860325694448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45989.860325694448</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45989.860325694448</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4"/>
        <v>45989.860325694448</v>
      </c>
      <c r="H301" s="92"/>
      <c r="I301" s="110" t="str">
        <f>IFERROR(VLOOKUP(D301,DB!A:F,6,0),"")</f>
        <v/>
      </c>
      <c r="J301" s="110" t="str">
        <f>IFERROR(VLOOKUP(D301,DB!A:G,7,0),"")</f>
        <v/>
      </c>
      <c r="K301" s="94"/>
      <c r="L301" s="88" t="str">
        <f>IFERROR(VLOOKUP(D301,DB!A:I,9,0),"")</f>
        <v/>
      </c>
    </row>
  </sheetData>
  <dataValidations count="2">
    <dataValidation allowBlank="1" showInputMessage="1" showErrorMessage="1" sqref="E1" xr:uid="{A4F81451-56CC-4543-9497-104C4E44EE4B}"/>
    <dataValidation type="list" allowBlank="1" showInputMessage="1" showErrorMessage="1" sqref="E2:E3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workbookViewId="0">
      <selection activeCell="D10" sqref="D10"/>
    </sheetView>
  </sheetViews>
  <sheetFormatPr defaultColWidth="11.19921875" defaultRowHeight="15"/>
  <cols>
    <col min="1" max="1" width="23.79687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39112</v>
      </c>
      <c r="B2" s="37" t="str">
        <f>IFERROR(VLOOKUP(D2,DB!A:K,11,0),"")</f>
        <v>R5</v>
      </c>
      <c r="C2" s="37">
        <v>3</v>
      </c>
      <c r="D2" s="103" t="s">
        <v>36011</v>
      </c>
      <c r="E2" s="37" t="s">
        <v>39021</v>
      </c>
      <c r="F2" s="38">
        <v>45891.832060185188</v>
      </c>
      <c r="G2" s="105">
        <f ca="1">IFERROR(NOW()-F2,"")</f>
        <v>98.028265509259654</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63.671448379631329</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41.199214583335561</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07">
        <v>45981.373298611114</v>
      </c>
      <c r="G5" s="108">
        <f ca="1">IFERROR(NOW()-F5,"")</f>
        <v>8.4870270833343966</v>
      </c>
      <c r="H5" s="144">
        <v>45981.360798611109</v>
      </c>
      <c r="I5" s="106" t="str">
        <f>IFERROR(VLOOKUP(D5,DB!A:F,6,0),"")</f>
        <v>SCECO</v>
      </c>
      <c r="J5" s="106" t="str">
        <f>IFERROR(VLOOKUP(D5,DB!A:G,7,0),"")</f>
        <v>Dead</v>
      </c>
      <c r="K5" s="106" t="s">
        <v>39119</v>
      </c>
      <c r="L5" s="106" t="str">
        <f>IFERROR(VLOOKUP(D5,DB!A:I,9,0),"")</f>
        <v>Latis</v>
      </c>
    </row>
    <row r="6" spans="1:13">
      <c r="A6" s="37" t="s">
        <v>39120</v>
      </c>
      <c r="B6" s="37" t="str">
        <f>IFERROR(VLOOKUP(D6,DB!A:K,11,0),"")</f>
        <v>R5</v>
      </c>
      <c r="C6" s="106">
        <v>1</v>
      </c>
      <c r="D6" s="106" t="s">
        <v>32860</v>
      </c>
      <c r="E6" s="37" t="s">
        <v>39100</v>
      </c>
      <c r="F6" s="38">
        <v>45989.831817129627</v>
      </c>
      <c r="G6" s="143">
        <f t="shared" ref="G6:G12" ca="1" si="2">IFERROR(NOW()-F6,"")</f>
        <v>2.8508333336503711E-2</v>
      </c>
      <c r="H6" s="38">
        <v>45989.825567129628</v>
      </c>
      <c r="I6" s="37" t="str">
        <f>IFERROR(VLOOKUP(D6,DB!A:F,6,0),"")</f>
        <v>SCECO</v>
      </c>
      <c r="J6" s="37" t="str">
        <f>IFERROR(VLOOKUP(D6,DB!A:G,7,0),"")</f>
        <v>Dead</v>
      </c>
      <c r="K6" s="37" t="s">
        <v>39121</v>
      </c>
      <c r="L6" s="37" t="str">
        <f>IFERROR(VLOOKUP(D6,DB!A:I,9,0),"")</f>
        <v>Latis</v>
      </c>
    </row>
    <row r="7" spans="1:13">
      <c r="A7" s="37"/>
      <c r="B7" s="37" t="str">
        <f>IFERROR(VLOOKUP(D7,DB!A:K,11,0),"")</f>
        <v/>
      </c>
      <c r="C7" s="37"/>
      <c r="D7" s="106"/>
      <c r="E7" s="37"/>
      <c r="F7" s="38"/>
      <c r="G7" s="143">
        <f t="shared" ca="1" si="2"/>
        <v>45989.860325462963</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43">
        <f t="shared" ca="1" si="2"/>
        <v>45989.860325462963</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43">
        <f t="shared" ca="1" si="2"/>
        <v>45989.860325462963</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43">
        <f t="shared" ca="1" si="2"/>
        <v>45989.860325462963</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43">
        <f t="shared" ca="1" si="2"/>
        <v>45989.860325462963</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43">
        <f t="shared" ca="1" si="2"/>
        <v>45989.860325462963</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43">
        <f ca="1">IFERROR(NOW()-F13,"")</f>
        <v>45989.860325462963</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43">
        <f ca="1">IFERROR(NOW()-F14,"")</f>
        <v>45989.860325462963</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43">
        <f ca="1">IFERROR(NOW()-F15,"")</f>
        <v>45989.860325462963</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43">
        <f ca="1">IFERROR(NOW()-F16,"")</f>
        <v>45989.860325462963</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43">
        <f ca="1">IFERROR(NOW()-F17,"")</f>
        <v>45989.860325462963</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43">
        <f ca="1">IFERROR(NOW()-F18,"")</f>
        <v>45989.860325462963</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43">
        <f ca="1">IFERROR(NOW()-F19,"")</f>
        <v>45989.860325462963</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43">
        <f ca="1">IFERROR(NOW()-F20,"")</f>
        <v>45989.860325462963</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43">
        <f ca="1">IFERROR(NOW()-F21,"")</f>
        <v>45989.860325462963</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43">
        <f ca="1">IFERROR(NOW()-F22,"")</f>
        <v>45989.860325462963</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43">
        <f ca="1">IFERROR(NOW()-F23,"")</f>
        <v>45989.860325462963</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43">
        <f ca="1">IFERROR(NOW()-F24,"")</f>
        <v>45989.860325462963</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43">
        <f ca="1">IFERROR(NOW()-F25,"")</f>
        <v>45989.860325462963</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43">
        <f ca="1">IFERROR(NOW()-F26,"")</f>
        <v>45989.860325462963</v>
      </c>
      <c r="H26" s="38"/>
      <c r="I26" s="37" t="str">
        <f>IFERROR(VLOOKUP(D26,DB!A:F,6,0),"")</f>
        <v/>
      </c>
      <c r="J26" s="37" t="str">
        <f>IFERROR(VLOOKUP(D26,DB!A:G,7,0),"")</f>
        <v/>
      </c>
      <c r="K26" s="37"/>
      <c r="L26" s="37" t="str">
        <f>IFERROR(VLOOKUP(D26,DB!A:I,9,0),"")</f>
        <v/>
      </c>
    </row>
    <row r="27" spans="1:12">
      <c r="A27" s="37"/>
      <c r="B27" s="37" t="str">
        <f>IFERROR(VLOOKUP(D27,DB!A:K,11,0),"")</f>
        <v/>
      </c>
      <c r="C27" s="37"/>
      <c r="D27" s="106"/>
      <c r="E27" s="37"/>
      <c r="F27" s="38"/>
      <c r="G27" s="143">
        <f ca="1">IFERROR(NOW()-F27,"")</f>
        <v>45989.860325462963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45989.860325462963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45989.860325462963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45989.860325462963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45989.860325462963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45989.860325462963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45989.860325462963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45989.860325462963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45989.860325462963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45989.860325462963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45989.860325462963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45989.860325462963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45989.860325462963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45989.860325462963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45989.860325462963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45989.860325462963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45989.860325462963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45989.860325462963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45989.860325462963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45989.860325462963</v>
      </c>
      <c r="H46" s="38"/>
      <c r="I46" s="37" t="str">
        <f>IFERROR(VLOOKUP(D46,DB!A:F,6,0),"")</f>
        <v/>
      </c>
      <c r="J46" s="37" t="str">
        <f>IFERROR(VLOOKUP(D46,DB!A:G,7,0),"")</f>
        <v/>
      </c>
      <c r="K46" s="37"/>
      <c r="L46" s="37" t="str">
        <f>IFERROR(VLOOKUP(D46,DB!A:I,9,0),"")</f>
        <v/>
      </c>
    </row>
    <row r="47" spans="1:12">
      <c r="A47" s="103"/>
      <c r="B47" s="103"/>
      <c r="C47" s="103"/>
      <c r="D47" s="103"/>
      <c r="E47" s="103"/>
      <c r="F47" s="144"/>
      <c r="G47" s="105"/>
      <c r="H47" s="144"/>
      <c r="I47" s="103"/>
      <c r="J47" s="103"/>
      <c r="K47" s="103"/>
      <c r="L47" s="103"/>
    </row>
    <row r="48" spans="1:12">
      <c r="A48" s="103"/>
      <c r="B48" s="103"/>
      <c r="C48" s="103"/>
      <c r="D48" s="103"/>
      <c r="E48" s="103"/>
      <c r="F48" s="144"/>
      <c r="G48" s="105"/>
      <c r="H48" s="144"/>
      <c r="I48" s="103"/>
      <c r="J48" s="103"/>
      <c r="K48" s="103"/>
      <c r="L48" s="103"/>
    </row>
    <row r="49" spans="1:12">
      <c r="A49" s="103"/>
      <c r="B49" s="103"/>
      <c r="C49" s="103"/>
      <c r="D49" s="103"/>
      <c r="E49" s="103"/>
      <c r="F49" s="144"/>
      <c r="G49" s="105"/>
      <c r="H49" s="144"/>
      <c r="I49" s="103"/>
      <c r="J49" s="103"/>
      <c r="K49" s="103"/>
      <c r="L49" s="103"/>
    </row>
    <row r="50" spans="1:12">
      <c r="A50" s="103"/>
      <c r="B50" s="103"/>
      <c r="C50" s="103"/>
      <c r="D50" s="103"/>
      <c r="E50" s="103"/>
      <c r="F50" s="144"/>
      <c r="G50" s="105"/>
      <c r="H50" s="144"/>
      <c r="I50" s="103"/>
      <c r="J50" s="103"/>
      <c r="K50" s="103"/>
      <c r="L50" s="103"/>
    </row>
    <row r="51" spans="1:12">
      <c r="A51" s="103"/>
      <c r="B51" s="103"/>
      <c r="C51" s="103"/>
      <c r="D51" s="103"/>
      <c r="E51" s="103"/>
      <c r="F51" s="144"/>
      <c r="G51" s="105"/>
      <c r="H51" s="144"/>
      <c r="I51" s="103"/>
      <c r="J51" s="103"/>
      <c r="K51" s="103"/>
      <c r="L51" s="103"/>
    </row>
    <row r="52" spans="1:12">
      <c r="A52" s="103"/>
      <c r="B52" s="103"/>
      <c r="C52" s="103"/>
      <c r="D52" s="103"/>
      <c r="E52" s="103"/>
      <c r="F52" s="144"/>
      <c r="G52" s="105"/>
      <c r="H52" s="144"/>
      <c r="I52" s="103"/>
      <c r="J52" s="103"/>
      <c r="K52" s="103"/>
      <c r="L52" s="103"/>
    </row>
    <row r="53" spans="1:12">
      <c r="A53" s="103"/>
      <c r="B53" s="103"/>
      <c r="C53" s="103"/>
      <c r="D53" s="103"/>
      <c r="E53" s="103"/>
      <c r="F53" s="144"/>
      <c r="G53" s="105"/>
      <c r="H53" s="144"/>
      <c r="I53" s="103"/>
      <c r="J53" s="103"/>
      <c r="K53" s="103"/>
      <c r="L53" s="103"/>
    </row>
    <row r="54" spans="1:12">
      <c r="A54" s="103"/>
      <c r="B54" s="103"/>
      <c r="C54" s="103"/>
      <c r="D54" s="103"/>
      <c r="E54" s="103"/>
      <c r="F54" s="144"/>
      <c r="G54" s="105"/>
      <c r="H54" s="144"/>
      <c r="I54" s="103"/>
      <c r="J54" s="103"/>
      <c r="K54" s="103"/>
      <c r="L54" s="103"/>
    </row>
    <row r="55" spans="1:12">
      <c r="A55" s="103"/>
      <c r="B55" s="103"/>
      <c r="C55" s="103"/>
      <c r="D55" s="103"/>
      <c r="E55" s="103"/>
      <c r="F55" s="144"/>
      <c r="G55" s="105"/>
      <c r="H55" s="144"/>
      <c r="I55" s="103"/>
      <c r="J55" s="103"/>
      <c r="K55" s="103"/>
      <c r="L55" s="103"/>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0"/>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2" t="s">
        <v>39122</v>
      </c>
      <c r="B2" s="123" t="str">
        <f>IFERROR(VLOOKUP(D2,DB!A:K,11,0),"")</f>
        <v>R6</v>
      </c>
      <c r="C2" s="124">
        <v>1</v>
      </c>
      <c r="D2" s="123" t="s">
        <v>37470</v>
      </c>
      <c r="E2" s="106" t="s">
        <v>39021</v>
      </c>
      <c r="F2" s="125">
        <v>45989.760231481479</v>
      </c>
      <c r="G2" s="72">
        <f ca="1">IFERROR(NOW()-F2,"-")</f>
        <v>0.10009398148395121</v>
      </c>
      <c r="H2" s="125">
        <v>45989.754675925928</v>
      </c>
      <c r="I2" s="123" t="str">
        <f>IFERROR(VLOOKUP(D2,DB!A:F,6,0),"")</f>
        <v>Generator-SG</v>
      </c>
      <c r="J2" s="123" t="str">
        <f>IFERROR(VLOOKUP(D2,DB!A:G,7,0),"")</f>
        <v>Vandalized</v>
      </c>
      <c r="K2" s="126" t="s">
        <v>39123</v>
      </c>
      <c r="L2" s="127" t="str">
        <f>IFERROR(VLOOKUP(D2,DB!A:I,9,0),"")</f>
        <v>Latis</v>
      </c>
    </row>
    <row r="3" spans="1:16382" ht="31.5" customHeight="1">
      <c r="A3" s="122"/>
      <c r="B3" s="123" t="str">
        <f>IFERROR(VLOOKUP(D3,DB!A:K,11,0),"")</f>
        <v>R6</v>
      </c>
      <c r="C3" s="124">
        <v>2</v>
      </c>
      <c r="D3" s="123" t="s">
        <v>38999</v>
      </c>
      <c r="E3" s="106"/>
      <c r="F3" s="107"/>
      <c r="G3" s="72">
        <f t="shared" ref="G3" ca="1" si="0">IFERROR(NOW()-F3,"-")</f>
        <v>45989.860325462963</v>
      </c>
      <c r="H3" s="125">
        <v>45989.842187499999</v>
      </c>
      <c r="I3" s="123" t="str">
        <f>IFERROR(VLOOKUP(D3,DB!A:F,6,0),"")</f>
        <v>Generator-SG</v>
      </c>
      <c r="J3" s="123" t="str">
        <f>IFERROR(VLOOKUP(D3,DB!A:G,7,0),"")</f>
        <v>Dead</v>
      </c>
      <c r="K3" s="126" t="s">
        <v>39124</v>
      </c>
      <c r="L3" s="127" t="str">
        <f>IFERROR(VLOOKUP(D3,DB!A:I,9,0),"")</f>
        <v>Latis</v>
      </c>
    </row>
    <row r="4" spans="1:16382" ht="31.5" customHeight="1">
      <c r="A4" s="122"/>
      <c r="B4" s="123" t="str">
        <f>IFERROR(VLOOKUP(D4,DB!A:K,11,0),"")</f>
        <v/>
      </c>
      <c r="C4" s="124"/>
      <c r="D4" s="123"/>
      <c r="E4" s="106"/>
      <c r="F4" s="125"/>
      <c r="G4" s="72">
        <f ca="1">IFERROR(NOW()-F4,"-")</f>
        <v>45989.860325694448</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45989.860325694448</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45989.860325694448</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45989.860325694448</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45989.860325694448</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45989.860325694448</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45989.860325694448</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45989.860325694448</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45989.860325694448</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45989.860325694448</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45989.860325462963</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1"/>
      <c r="E15" s="106"/>
      <c r="F15" s="125"/>
      <c r="G15" s="72">
        <f ca="1">IFERROR(NOW()-F15,"-")</f>
        <v>45989.860325462963</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45989.860325462963</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45989.860325462963</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45989.860325694448</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45989.860325694448</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45989.860325694448</v>
      </c>
      <c r="H20" s="125"/>
      <c r="I20" s="123" t="str">
        <f>IFERROR(VLOOKUP(D20,DB!A:F,6,0),"")</f>
        <v/>
      </c>
      <c r="J20" s="123" t="str">
        <f>IFERROR(VLOOKUP(D20,DB!A:G,7,0),"")</f>
        <v/>
      </c>
      <c r="K20" s="126"/>
      <c r="L20" s="127" t="str">
        <f>IFERROR(VLOOKUP(D20,DB!A:I,9,0),"")</f>
        <v/>
      </c>
    </row>
  </sheetData>
  <dataValidations count="2">
    <dataValidation allowBlank="1" showInputMessage="1" showErrorMessage="1" sqref="E1" xr:uid="{9E1BC488-8814-4F8A-8DBE-742B3278AB71}"/>
    <dataValidation type="list" allowBlank="1" showInputMessage="1" showErrorMessage="1" sqref="E3:E20 E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2025-11-28T17:38:54Z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